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555" activeTab="0"/>
  </bookViews>
  <sheets>
    <sheet name="ВВ1 1НЛ" sheetId="1" r:id="rId1"/>
    <sheet name="ВВ2 1НП" sheetId="2" r:id="rId2"/>
    <sheet name="СУММЫ" sheetId="3" r:id="rId3"/>
  </sheets>
  <definedNames>
    <definedName name="_xlnm.Print_Area" localSheetId="0">'ВВ1 1НЛ'!$A$1:$I$24</definedName>
    <definedName name="_xlnm.Print_Area" localSheetId="1">'ВВ2 1НП'!$A$1:$I$22</definedName>
    <definedName name="_xlnm.Print_Area" localSheetId="2">'СУММЫ'!$A$1:$I$18</definedName>
  </definedNames>
  <calcPr fullCalcOnLoad="1"/>
</workbook>
</file>

<file path=xl/sharedStrings.xml><?xml version="1.0" encoding="utf-8"?>
<sst xmlns="http://schemas.openxmlformats.org/spreadsheetml/2006/main" count="99" uniqueCount="31">
  <si>
    <t>Участки</t>
  </si>
  <si>
    <t>Длина участка, м</t>
  </si>
  <si>
    <t>Периметр сечения 
воздуховода, мм</t>
  </si>
  <si>
    <t>Гидравлический 
диаметр, мм</t>
  </si>
  <si>
    <t>Критерий Рейнольдса</t>
  </si>
  <si>
    <t>Коэффициент трения</t>
  </si>
  <si>
    <t>Q</t>
  </si>
  <si>
    <t>b</t>
  </si>
  <si>
    <t>h</t>
  </si>
  <si>
    <t>L</t>
  </si>
  <si>
    <t>V</t>
  </si>
  <si>
    <t>S</t>
  </si>
  <si>
    <t>P</t>
  </si>
  <si>
    <t>d</t>
  </si>
  <si>
    <t>Re</t>
  </si>
  <si>
    <t>La</t>
  </si>
  <si>
    <t>R</t>
  </si>
  <si>
    <t>V2j/2g</t>
  </si>
  <si>
    <t>RL</t>
  </si>
  <si>
    <t>Удельное 
трение, Па/м</t>
  </si>
  <si>
    <t>Скорость 
воздуха, м/с</t>
  </si>
  <si>
    <t>Площадь сечения 
воздуховода, м2</t>
  </si>
  <si>
    <t>Ширина воздуховода
(диаметр), мм</t>
  </si>
  <si>
    <t>Высота воздуховода
 (0 = диаметр), мм</t>
  </si>
  <si>
    <t>Потери давления 
на  трение, Па</t>
  </si>
  <si>
    <t>+</t>
  </si>
  <si>
    <t>Рекомендуемая 
ширина, мм</t>
  </si>
  <si>
    <t>№</t>
  </si>
  <si>
    <t>Требуемая площадь 
при скорости, м2</t>
  </si>
  <si>
    <t>Объемный расход 
воздуха, м3/ч</t>
  </si>
  <si>
    <t>Рекоменд. высота при 
заданной ширине, мм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</si>
</sst>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20"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0"/>
    </font>
    <font>
      <b/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i/>
      <sz val="7"/>
      <name val="Arial Cyr"/>
      <family val="2"/>
    </font>
    <font>
      <sz val="7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8"/>
      <name val="Arial"/>
      <family val="2"/>
    </font>
    <font>
      <sz val="8.75"/>
      <name val="Arial Cyr"/>
      <family val="0"/>
    </font>
    <font>
      <sz val="9.75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5" fillId="2" borderId="1" xfId="18" applyNumberFormat="1" applyFont="1" applyFill="1" applyBorder="1" applyProtection="1">
      <alignment/>
      <protection locked="0"/>
    </xf>
    <xf numFmtId="164" fontId="6" fillId="3" borderId="1" xfId="18" applyNumberFormat="1" applyFont="1" applyFill="1" applyBorder="1" applyProtection="1">
      <alignment/>
      <protection locked="0"/>
    </xf>
    <xf numFmtId="2" fontId="6" fillId="0" borderId="1" xfId="18" applyNumberFormat="1" applyFont="1" applyFill="1" applyBorder="1" applyAlignment="1" applyProtection="1">
      <alignment horizontal="center"/>
      <protection/>
    </xf>
    <xf numFmtId="164" fontId="7" fillId="0" borderId="1" xfId="18" applyNumberFormat="1" applyFont="1" applyFill="1" applyBorder="1" applyAlignment="1" applyProtection="1">
      <alignment horizontal="center"/>
      <protection/>
    </xf>
    <xf numFmtId="164" fontId="6" fillId="0" borderId="1" xfId="18" applyNumberFormat="1" applyFont="1" applyFill="1" applyBorder="1" applyProtection="1">
      <alignment/>
      <protection/>
    </xf>
    <xf numFmtId="166" fontId="6" fillId="0" borderId="1" xfId="18" applyNumberFormat="1" applyFont="1" applyFill="1" applyBorder="1" applyProtection="1">
      <alignment/>
      <protection/>
    </xf>
    <xf numFmtId="1" fontId="5" fillId="4" borderId="1" xfId="18" applyNumberFormat="1" applyFont="1" applyFill="1" applyBorder="1" applyAlignment="1" applyProtection="1">
      <alignment/>
      <protection locked="0"/>
    </xf>
    <xf numFmtId="1" fontId="5" fillId="5" borderId="1" xfId="18" applyNumberFormat="1" applyFont="1" applyFill="1" applyBorder="1" applyProtection="1">
      <alignment/>
      <protection locked="0"/>
    </xf>
    <xf numFmtId="1" fontId="5" fillId="6" borderId="1" xfId="18" applyNumberFormat="1" applyFont="1" applyFill="1" applyBorder="1" applyProtection="1">
      <alignment/>
      <protection locked="0"/>
    </xf>
    <xf numFmtId="165" fontId="7" fillId="0" borderId="1" xfId="18" applyNumberFormat="1" applyFont="1" applyFill="1" applyBorder="1" applyAlignment="1" applyProtection="1">
      <alignment horizontal="center"/>
      <protection/>
    </xf>
    <xf numFmtId="2" fontId="6" fillId="0" borderId="1" xfId="18" applyNumberFormat="1" applyFont="1" applyFill="1" applyBorder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3" fillId="0" borderId="2" xfId="18" applyFont="1" applyFill="1" applyBorder="1" applyAlignment="1" applyProtection="1">
      <alignment horizontal="center" vertical="center" wrapText="1"/>
      <protection/>
    </xf>
    <xf numFmtId="164" fontId="3" fillId="0" borderId="2" xfId="18" applyNumberFormat="1" applyFont="1" applyFill="1" applyBorder="1" applyAlignment="1" applyProtection="1" quotePrefix="1">
      <alignment horizontal="center" vertical="center" wrapText="1"/>
      <protection/>
    </xf>
    <xf numFmtId="0" fontId="4" fillId="0" borderId="2" xfId="18" applyFont="1" applyFill="1" applyBorder="1" applyAlignment="1" applyProtection="1">
      <alignment horizontal="center" vertical="center" wrapText="1"/>
      <protection/>
    </xf>
    <xf numFmtId="0" fontId="3" fillId="0" borderId="1" xfId="18" applyFont="1" applyFill="1" applyBorder="1" applyAlignment="1" applyProtection="1">
      <alignment horizontal="center" vertical="center" textRotation="90" wrapText="1"/>
      <protection/>
    </xf>
    <xf numFmtId="0" fontId="4" fillId="0" borderId="1" xfId="18" applyFont="1" applyFill="1" applyBorder="1" applyAlignment="1" applyProtection="1">
      <alignment horizontal="center" vertical="center" textRotation="90" wrapText="1"/>
      <protection/>
    </xf>
    <xf numFmtId="0" fontId="0" fillId="0" borderId="3" xfId="0" applyBorder="1" applyAlignment="1">
      <alignment/>
    </xf>
    <xf numFmtId="0" fontId="11" fillId="0" borderId="1" xfId="18" applyFont="1" applyFill="1" applyBorder="1" applyAlignment="1" applyProtection="1">
      <alignment horizontal="center" vertical="center" textRotation="90" wrapText="1"/>
      <protection/>
    </xf>
    <xf numFmtId="0" fontId="11" fillId="0" borderId="2" xfId="18" applyFont="1" applyFill="1" applyBorder="1" applyAlignment="1" applyProtection="1" quotePrefix="1">
      <alignment horizontal="center" vertical="center" wrapText="1"/>
      <protection/>
    </xf>
    <xf numFmtId="1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1" xfId="18" applyFont="1" applyFill="1" applyBorder="1" applyAlignment="1" applyProtection="1">
      <alignment horizontal="center" vertical="center" textRotation="90" wrapText="1"/>
      <protection/>
    </xf>
    <xf numFmtId="0" fontId="14" fillId="0" borderId="4" xfId="18" applyFont="1" applyFill="1" applyBorder="1" applyAlignment="1" applyProtection="1">
      <alignment horizontal="center" vertical="center" wrapText="1"/>
      <protection/>
    </xf>
    <xf numFmtId="0" fontId="15" fillId="0" borderId="1" xfId="18" applyFont="1" applyFill="1" applyBorder="1" applyAlignment="1" applyProtection="1" quotePrefix="1">
      <alignment horizontal="center"/>
      <protection/>
    </xf>
    <xf numFmtId="0" fontId="15" fillId="0" borderId="1" xfId="18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65" fontId="17" fillId="0" borderId="1" xfId="18" applyNumberFormat="1" applyFont="1" applyFill="1" applyBorder="1" applyProtection="1">
      <alignment/>
      <protection/>
    </xf>
    <xf numFmtId="0" fontId="10" fillId="0" borderId="0" xfId="0" applyFont="1" applyAlignment="1">
      <alignment/>
    </xf>
    <xf numFmtId="0" fontId="3" fillId="0" borderId="4" xfId="18" applyFont="1" applyFill="1" applyBorder="1" applyAlignment="1" applyProtection="1">
      <alignment horizontal="center" vertical="center" wrapText="1"/>
      <protection/>
    </xf>
    <xf numFmtId="1" fontId="5" fillId="3" borderId="1" xfId="18" applyNumberFormat="1" applyFont="1" applyFill="1" applyBorder="1" applyProtection="1">
      <alignment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Аэродинамика воздуховодов Зеликов" xfId="18"/>
    <cellStyle name="Followed Hyperlink" xfId="19"/>
    <cellStyle name="Percent" xfId="20"/>
    <cellStyle name="Comma" xfId="21"/>
    <cellStyle name="Comma [0]" xfId="22"/>
  </cellStyles>
  <dxfs count="3"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'ВВ1 1НЛ'!$H$3:$H$24</c:f>
              <c:numCache/>
            </c:numRef>
          </c:val>
          <c:smooth val="0"/>
        </c:ser>
        <c:marker val="1"/>
        <c:axId val="36667038"/>
        <c:axId val="61567887"/>
      </c:lineChart>
      <c:catAx>
        <c:axId val="3666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567887"/>
        <c:crosses val="autoZero"/>
        <c:auto val="1"/>
        <c:lblOffset val="100"/>
        <c:noMultiLvlLbl val="0"/>
      </c:catAx>
      <c:valAx>
        <c:axId val="61567887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66703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'ВВ2 1НП'!$H$3:$H$22</c:f>
              <c:numCache/>
            </c:numRef>
          </c:val>
          <c:smooth val="0"/>
        </c:ser>
        <c:marker val="1"/>
        <c:axId val="17240072"/>
        <c:axId val="20942921"/>
      </c:lineChart>
      <c:catAx>
        <c:axId val="17240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942921"/>
        <c:crosses val="autoZero"/>
        <c:auto val="1"/>
        <c:lblOffset val="100"/>
        <c:noMultiLvlLbl val="0"/>
      </c:catAx>
      <c:valAx>
        <c:axId val="20942921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24007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</xdr:row>
      <xdr:rowOff>19050</xdr:rowOff>
    </xdr:from>
    <xdr:to>
      <xdr:col>16</xdr:col>
      <xdr:colOff>447675</xdr:colOff>
      <xdr:row>16</xdr:row>
      <xdr:rowOff>123825</xdr:rowOff>
    </xdr:to>
    <xdr:graphicFrame>
      <xdr:nvGraphicFramePr>
        <xdr:cNvPr id="1" name="Chart 2"/>
        <xdr:cNvGraphicFramePr/>
      </xdr:nvGraphicFramePr>
      <xdr:xfrm>
        <a:off x="3581400" y="1409700"/>
        <a:ext cx="35528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</xdr:row>
      <xdr:rowOff>9525</xdr:rowOff>
    </xdr:from>
    <xdr:to>
      <xdr:col>17</xdr:col>
      <xdr:colOff>9525</xdr:colOff>
      <xdr:row>16</xdr:row>
      <xdr:rowOff>114300</xdr:rowOff>
    </xdr:to>
    <xdr:graphicFrame>
      <xdr:nvGraphicFramePr>
        <xdr:cNvPr id="1" name="Chart 3"/>
        <xdr:cNvGraphicFramePr/>
      </xdr:nvGraphicFramePr>
      <xdr:xfrm>
        <a:off x="3571875" y="1400175"/>
        <a:ext cx="35909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="145" zoomScaleNormal="135" zoomScaleSheetLayoutView="145" workbookViewId="0" topLeftCell="A1">
      <pane ySplit="2" topLeftCell="BM3" activePane="bottomLeft" state="frozen"/>
      <selection pane="topLeft" activeCell="G33" activeCellId="1" sqref="E34 G33"/>
      <selection pane="bottomLeft" activeCell="A3" sqref="A3"/>
    </sheetView>
  </sheetViews>
  <sheetFormatPr defaultColWidth="9.00390625" defaultRowHeight="12.75"/>
  <cols>
    <col min="1" max="1" width="3.25390625" style="27" bestFit="1" customWidth="1"/>
    <col min="2" max="2" width="6.625" style="0" bestFit="1" customWidth="1"/>
    <col min="3" max="3" width="4.375" style="22" bestFit="1" customWidth="1"/>
    <col min="4" max="5" width="5.25390625" style="0" bestFit="1" customWidth="1"/>
    <col min="6" max="6" width="4.375" style="22" bestFit="1" customWidth="1"/>
    <col min="7" max="7" width="4.625" style="0" bestFit="1" customWidth="1"/>
    <col min="8" max="8" width="5.875" style="0" bestFit="1" customWidth="1"/>
    <col min="9" max="9" width="7.125" style="0" bestFit="1" customWidth="1"/>
    <col min="10" max="10" width="5.25390625" style="29" bestFit="1" customWidth="1"/>
    <col min="11" max="11" width="3.875" style="0" bestFit="1" customWidth="1"/>
    <col min="12" max="12" width="4.375" style="0" bestFit="1" customWidth="1"/>
    <col min="13" max="13" width="7.125" style="0" bestFit="1" customWidth="1"/>
    <col min="14" max="14" width="5.875" style="0" bestFit="1" customWidth="1"/>
    <col min="15" max="15" width="8.375" style="0" bestFit="1" customWidth="1"/>
    <col min="16" max="17" width="6.125" style="0" bestFit="1" customWidth="1"/>
  </cols>
  <sheetData>
    <row r="1" spans="1:17" s="18" customFormat="1" ht="96.75">
      <c r="A1" s="23" t="s">
        <v>0</v>
      </c>
      <c r="B1" s="16" t="s">
        <v>29</v>
      </c>
      <c r="C1" s="19" t="s">
        <v>26</v>
      </c>
      <c r="D1" s="16" t="s">
        <v>22</v>
      </c>
      <c r="E1" s="16" t="s">
        <v>23</v>
      </c>
      <c r="F1" s="19" t="s">
        <v>30</v>
      </c>
      <c r="G1" s="16" t="s">
        <v>1</v>
      </c>
      <c r="H1" s="16" t="s">
        <v>20</v>
      </c>
      <c r="I1" s="16" t="s">
        <v>24</v>
      </c>
      <c r="J1" s="16" t="s">
        <v>21</v>
      </c>
      <c r="K1" s="17" t="s">
        <v>28</v>
      </c>
      <c r="L1" s="17" t="s">
        <v>2</v>
      </c>
      <c r="M1" s="16" t="s">
        <v>3</v>
      </c>
      <c r="N1" s="17" t="s">
        <v>4</v>
      </c>
      <c r="O1" s="16" t="s">
        <v>5</v>
      </c>
      <c r="P1" s="16" t="s">
        <v>19</v>
      </c>
      <c r="Q1" s="16"/>
    </row>
    <row r="2" spans="1:17" ht="12.75">
      <c r="A2" s="24" t="s">
        <v>27</v>
      </c>
      <c r="B2" s="13" t="s">
        <v>6</v>
      </c>
      <c r="C2" s="20"/>
      <c r="D2" s="30" t="s">
        <v>7</v>
      </c>
      <c r="E2" s="30" t="s">
        <v>8</v>
      </c>
      <c r="F2" s="20"/>
      <c r="G2" s="13" t="s">
        <v>9</v>
      </c>
      <c r="H2" s="13" t="s">
        <v>10</v>
      </c>
      <c r="I2" s="13" t="s">
        <v>18</v>
      </c>
      <c r="J2" s="13" t="s">
        <v>11</v>
      </c>
      <c r="K2" s="14">
        <v>3.5</v>
      </c>
      <c r="L2" s="15" t="s">
        <v>12</v>
      </c>
      <c r="M2" s="13" t="s">
        <v>13</v>
      </c>
      <c r="N2" s="15" t="s">
        <v>14</v>
      </c>
      <c r="O2" s="13" t="s">
        <v>15</v>
      </c>
      <c r="P2" s="13" t="s">
        <v>16</v>
      </c>
      <c r="Q2" s="13" t="s">
        <v>17</v>
      </c>
    </row>
    <row r="3" spans="1:17" ht="15.75">
      <c r="A3" s="25" t="s">
        <v>25</v>
      </c>
      <c r="B3" s="9">
        <v>50</v>
      </c>
      <c r="C3" s="21">
        <f aca="true" t="shared" si="0" ref="C3:C30">SQRT(K3)*1000</f>
        <v>62.99407883487121</v>
      </c>
      <c r="D3" s="7">
        <v>200</v>
      </c>
      <c r="E3" s="7">
        <v>200</v>
      </c>
      <c r="F3" s="21">
        <f aca="true" t="shared" si="1" ref="F3:F30">1000000*K3/D3</f>
        <v>19.841269841269842</v>
      </c>
      <c r="G3" s="2">
        <v>3.3</v>
      </c>
      <c r="H3" s="3">
        <f aca="true" t="shared" si="2" ref="H3:H30">IF(J3=0,0,B3/(3600*J3))</f>
        <v>0.3472222222222222</v>
      </c>
      <c r="I3" s="11">
        <f aca="true" t="shared" si="3" ref="I3:I30">IF(M3=0,0,1000*O3*G3*1.2*H3*H3/(2*M3))</f>
        <v>0.04609120382898654</v>
      </c>
      <c r="J3" s="28">
        <f aca="true" t="shared" si="4" ref="J3:J30">IF(E3=0,3.1415926*D3*D3/4000000,D3*E3/1000000)</f>
        <v>0.04</v>
      </c>
      <c r="K3" s="10">
        <f aca="true" t="shared" si="5" ref="K3:K30">B3/($K$2*3600)</f>
        <v>0.003968253968253968</v>
      </c>
      <c r="L3" s="4">
        <f>IF(E3=0,3.1415926*D3,2*(D3+E3))</f>
        <v>800</v>
      </c>
      <c r="M3" s="5">
        <f aca="true" t="shared" si="6" ref="M3:M30">IF(E3=0,D3,4000000*J3/L3)</f>
        <v>200</v>
      </c>
      <c r="N3" s="4">
        <f aca="true" t="shared" si="7" ref="N3:N30">H3*M3/(1000*0.000015)</f>
        <v>4629.62962962963</v>
      </c>
      <c r="O3" s="6">
        <f aca="true" t="shared" si="8" ref="O3:O30">IF(N3=0,0,0.11*((0.1/M3)+(68/N3))^0.25)</f>
        <v>0.038616048589812726</v>
      </c>
      <c r="P3" s="12">
        <f aca="true" t="shared" si="9" ref="P3:P30">I3/(G3*9.8)</f>
        <v>0.0014252072921764544</v>
      </c>
      <c r="Q3" s="12">
        <f aca="true" t="shared" si="10" ref="Q3:Q30">1.2*H3*H3/(2*9.8)</f>
        <v>0.007381424792139076</v>
      </c>
    </row>
    <row r="4" spans="1:17" ht="15.75">
      <c r="A4" s="25" t="s">
        <v>25</v>
      </c>
      <c r="B4" s="9">
        <v>100</v>
      </c>
      <c r="C4" s="21">
        <f t="shared" si="0"/>
        <v>89.0870806374748</v>
      </c>
      <c r="D4" s="7">
        <v>200</v>
      </c>
      <c r="E4" s="7">
        <v>200</v>
      </c>
      <c r="F4" s="21">
        <f t="shared" si="1"/>
        <v>39.682539682539684</v>
      </c>
      <c r="G4" s="2">
        <v>3.3</v>
      </c>
      <c r="H4" s="3">
        <f t="shared" si="2"/>
        <v>0.6944444444444444</v>
      </c>
      <c r="I4" s="11">
        <f t="shared" si="3"/>
        <v>0.15629219545872067</v>
      </c>
      <c r="J4" s="28">
        <f t="shared" si="4"/>
        <v>0.04</v>
      </c>
      <c r="K4" s="10">
        <f t="shared" si="5"/>
        <v>0.007936507936507936</v>
      </c>
      <c r="L4" s="4">
        <f>2*(D4+E4)</f>
        <v>800</v>
      </c>
      <c r="M4" s="5">
        <f t="shared" si="6"/>
        <v>200</v>
      </c>
      <c r="N4" s="4">
        <f t="shared" si="7"/>
        <v>9259.25925925926</v>
      </c>
      <c r="O4" s="6">
        <f t="shared" si="8"/>
        <v>0.03273611075789931</v>
      </c>
      <c r="P4" s="12">
        <f t="shared" si="9"/>
        <v>0.004832782790931374</v>
      </c>
      <c r="Q4" s="12">
        <f t="shared" si="10"/>
        <v>0.029525699168556303</v>
      </c>
    </row>
    <row r="5" spans="1:17" ht="15.75">
      <c r="A5" s="25" t="s">
        <v>25</v>
      </c>
      <c r="B5" s="9">
        <v>200</v>
      </c>
      <c r="C5" s="21">
        <f t="shared" si="0"/>
        <v>125.98815766974242</v>
      </c>
      <c r="D5" s="7">
        <v>200</v>
      </c>
      <c r="E5" s="7">
        <v>200</v>
      </c>
      <c r="F5" s="21">
        <f t="shared" si="1"/>
        <v>79.36507936507937</v>
      </c>
      <c r="G5" s="2">
        <v>3.3</v>
      </c>
      <c r="H5" s="3">
        <f t="shared" si="2"/>
        <v>1.3888888888888888</v>
      </c>
      <c r="I5" s="11">
        <f t="shared" si="3"/>
        <v>0.5338865276893247</v>
      </c>
      <c r="J5" s="28">
        <f t="shared" si="4"/>
        <v>0.04</v>
      </c>
      <c r="K5" s="10">
        <f t="shared" si="5"/>
        <v>0.015873015873015872</v>
      </c>
      <c r="L5" s="4">
        <f>2*(D5+E5)</f>
        <v>800</v>
      </c>
      <c r="M5" s="5">
        <f t="shared" si="6"/>
        <v>200</v>
      </c>
      <c r="N5" s="4">
        <f t="shared" si="7"/>
        <v>18518.51851851852</v>
      </c>
      <c r="O5" s="6">
        <f t="shared" si="8"/>
        <v>0.027956239995368278</v>
      </c>
      <c r="P5" s="12">
        <f t="shared" si="9"/>
        <v>0.016508550639744112</v>
      </c>
      <c r="Q5" s="12">
        <f t="shared" si="10"/>
        <v>0.11810279667422521</v>
      </c>
    </row>
    <row r="6" spans="1:17" ht="15.75">
      <c r="A6" s="26">
        <v>1</v>
      </c>
      <c r="B6" s="8">
        <f>$B$4+$B$4</f>
        <v>200</v>
      </c>
      <c r="C6" s="21">
        <f t="shared" si="0"/>
        <v>125.98815766974242</v>
      </c>
      <c r="D6" s="7">
        <v>200</v>
      </c>
      <c r="E6" s="7">
        <v>200</v>
      </c>
      <c r="F6" s="21">
        <f t="shared" si="1"/>
        <v>79.36507936507937</v>
      </c>
      <c r="G6" s="2">
        <v>3.3</v>
      </c>
      <c r="H6" s="3">
        <f t="shared" si="2"/>
        <v>1.3888888888888888</v>
      </c>
      <c r="I6" s="11">
        <f t="shared" si="3"/>
        <v>0.5338865276893247</v>
      </c>
      <c r="J6" s="28">
        <f t="shared" si="4"/>
        <v>0.04</v>
      </c>
      <c r="K6" s="10">
        <f t="shared" si="5"/>
        <v>0.015873015873015872</v>
      </c>
      <c r="L6" s="4">
        <f>IF(E6=0,3.1415926*D6,2*(D6+E6))</f>
        <v>800</v>
      </c>
      <c r="M6" s="5">
        <f t="shared" si="6"/>
        <v>200</v>
      </c>
      <c r="N6" s="4">
        <f t="shared" si="7"/>
        <v>18518.51851851852</v>
      </c>
      <c r="O6" s="6">
        <f t="shared" si="8"/>
        <v>0.027956239995368278</v>
      </c>
      <c r="P6" s="12">
        <f t="shared" si="9"/>
        <v>0.016508550639744112</v>
      </c>
      <c r="Q6" s="12">
        <f t="shared" si="10"/>
        <v>0.11810279667422521</v>
      </c>
    </row>
    <row r="7" spans="1:17" ht="15.75">
      <c r="A7" s="25">
        <v>2</v>
      </c>
      <c r="B7" s="1">
        <f>B6+$B$3</f>
        <v>250</v>
      </c>
      <c r="C7" s="21">
        <f t="shared" si="0"/>
        <v>140.85904245475274</v>
      </c>
      <c r="D7" s="7">
        <v>200</v>
      </c>
      <c r="E7" s="7">
        <v>200</v>
      </c>
      <c r="F7" s="21">
        <f t="shared" si="1"/>
        <v>99.2063492063492</v>
      </c>
      <c r="G7" s="2">
        <v>3.3</v>
      </c>
      <c r="H7" s="3">
        <f t="shared" si="2"/>
        <v>1.7361111111111112</v>
      </c>
      <c r="I7" s="11">
        <f t="shared" si="3"/>
        <v>0.7947796672508676</v>
      </c>
      <c r="J7" s="28">
        <f t="shared" si="4"/>
        <v>0.04</v>
      </c>
      <c r="K7" s="10">
        <f t="shared" si="5"/>
        <v>0.01984126984126984</v>
      </c>
      <c r="L7" s="4">
        <f>2*(D7+E7)</f>
        <v>800</v>
      </c>
      <c r="M7" s="5">
        <f t="shared" si="6"/>
        <v>200</v>
      </c>
      <c r="N7" s="4">
        <f t="shared" si="7"/>
        <v>23148.148148148146</v>
      </c>
      <c r="O7" s="6">
        <f t="shared" si="8"/>
        <v>0.026635234230487255</v>
      </c>
      <c r="P7" s="12">
        <f t="shared" si="9"/>
        <v>0.024575747286668753</v>
      </c>
      <c r="Q7" s="12">
        <f t="shared" si="10"/>
        <v>0.18453561980347694</v>
      </c>
    </row>
    <row r="8" spans="1:17" ht="15.75">
      <c r="A8" s="26">
        <v>3</v>
      </c>
      <c r="B8" s="1">
        <f>B7+$B$4</f>
        <v>350</v>
      </c>
      <c r="C8" s="21">
        <f t="shared" si="0"/>
        <v>166.66666666666666</v>
      </c>
      <c r="D8" s="7">
        <v>200</v>
      </c>
      <c r="E8" s="7">
        <v>200</v>
      </c>
      <c r="F8" s="21">
        <f t="shared" si="1"/>
        <v>138.88888888888889</v>
      </c>
      <c r="G8" s="2">
        <v>3.3</v>
      </c>
      <c r="H8" s="3">
        <f t="shared" si="2"/>
        <v>2.4305555555555554</v>
      </c>
      <c r="I8" s="11">
        <f t="shared" si="3"/>
        <v>1.4524818380581095</v>
      </c>
      <c r="J8" s="28">
        <f t="shared" si="4"/>
        <v>0.04</v>
      </c>
      <c r="K8" s="10">
        <f t="shared" si="5"/>
        <v>0.027777777777777776</v>
      </c>
      <c r="L8" s="4">
        <f>2*(D8+E8)</f>
        <v>800</v>
      </c>
      <c r="M8" s="5">
        <f t="shared" si="6"/>
        <v>200</v>
      </c>
      <c r="N8" s="4">
        <f t="shared" si="7"/>
        <v>32407.4074074074</v>
      </c>
      <c r="O8" s="6">
        <f t="shared" si="8"/>
        <v>0.024835014136444417</v>
      </c>
      <c r="P8" s="12">
        <f t="shared" si="9"/>
        <v>0.04491285831966943</v>
      </c>
      <c r="Q8" s="12">
        <f t="shared" si="10"/>
        <v>0.3616898148148147</v>
      </c>
    </row>
    <row r="9" spans="1:17" ht="15.75">
      <c r="A9" s="25">
        <v>4</v>
      </c>
      <c r="B9" s="1">
        <f>B8+$B$4</f>
        <v>450</v>
      </c>
      <c r="C9" s="21">
        <f t="shared" si="0"/>
        <v>188.9822365046136</v>
      </c>
      <c r="D9" s="7">
        <v>300</v>
      </c>
      <c r="E9" s="7">
        <v>200</v>
      </c>
      <c r="F9" s="21">
        <f t="shared" si="1"/>
        <v>119.04761904761904</v>
      </c>
      <c r="G9" s="2">
        <v>3.3</v>
      </c>
      <c r="H9" s="3">
        <f t="shared" si="2"/>
        <v>2.0833333333333335</v>
      </c>
      <c r="I9" s="11">
        <f t="shared" si="3"/>
        <v>0.8769013067151278</v>
      </c>
      <c r="J9" s="28">
        <f t="shared" si="4"/>
        <v>0.06</v>
      </c>
      <c r="K9" s="10">
        <f t="shared" si="5"/>
        <v>0.03571428571428571</v>
      </c>
      <c r="L9" s="4">
        <f>IF(E9=0,3.1415926*D9,2*(D9+E9))</f>
        <v>1000</v>
      </c>
      <c r="M9" s="5">
        <f t="shared" si="6"/>
        <v>240</v>
      </c>
      <c r="N9" s="4">
        <f t="shared" si="7"/>
        <v>33333.333333333336</v>
      </c>
      <c r="O9" s="6">
        <f t="shared" si="8"/>
        <v>0.024489461947535204</v>
      </c>
      <c r="P9" s="12">
        <f t="shared" si="9"/>
        <v>0.027115068234852432</v>
      </c>
      <c r="Q9" s="12">
        <f t="shared" si="10"/>
        <v>0.26573129251700683</v>
      </c>
    </row>
    <row r="10" spans="1:17" ht="15.75">
      <c r="A10" s="26">
        <v>5</v>
      </c>
      <c r="B10" s="1">
        <f>B9+$B$4</f>
        <v>550</v>
      </c>
      <c r="C10" s="21">
        <f t="shared" si="0"/>
        <v>208.92772350933623</v>
      </c>
      <c r="D10" s="7">
        <v>300</v>
      </c>
      <c r="E10" s="7">
        <v>200</v>
      </c>
      <c r="F10" s="21">
        <f t="shared" si="1"/>
        <v>145.5026455026455</v>
      </c>
      <c r="G10" s="2">
        <v>3.3</v>
      </c>
      <c r="H10" s="3">
        <f t="shared" si="2"/>
        <v>2.5462962962962963</v>
      </c>
      <c r="I10" s="11">
        <f t="shared" si="3"/>
        <v>1.2574203012202987</v>
      </c>
      <c r="J10" s="28">
        <f t="shared" si="4"/>
        <v>0.06</v>
      </c>
      <c r="K10" s="10">
        <f t="shared" si="5"/>
        <v>0.04365079365079365</v>
      </c>
      <c r="L10" s="4">
        <f>2*(D10+E10)</f>
        <v>1000</v>
      </c>
      <c r="M10" s="5">
        <f t="shared" si="6"/>
        <v>240</v>
      </c>
      <c r="N10" s="4">
        <f t="shared" si="7"/>
        <v>40740.74074074074</v>
      </c>
      <c r="O10" s="6">
        <f t="shared" si="8"/>
        <v>0.023507618962678393</v>
      </c>
      <c r="P10" s="12">
        <f t="shared" si="9"/>
        <v>0.03888127090971857</v>
      </c>
      <c r="Q10" s="12">
        <f t="shared" si="10"/>
        <v>0.3969566221550348</v>
      </c>
    </row>
    <row r="11" spans="1:17" ht="15.75">
      <c r="A11" s="25">
        <v>6</v>
      </c>
      <c r="B11" s="1">
        <f>B10+$B$5</f>
        <v>750</v>
      </c>
      <c r="C11" s="21">
        <f t="shared" si="0"/>
        <v>243.9750182371333</v>
      </c>
      <c r="D11" s="7">
        <v>300</v>
      </c>
      <c r="E11" s="7">
        <v>300</v>
      </c>
      <c r="F11" s="21">
        <f t="shared" si="1"/>
        <v>198.4126984126984</v>
      </c>
      <c r="G11" s="2">
        <v>3.3</v>
      </c>
      <c r="H11" s="3">
        <f t="shared" si="2"/>
        <v>2.314814814814815</v>
      </c>
      <c r="I11" s="11">
        <f t="shared" si="3"/>
        <v>0.8015227561769368</v>
      </c>
      <c r="J11" s="28">
        <f t="shared" si="4"/>
        <v>0.09</v>
      </c>
      <c r="K11" s="10">
        <f t="shared" si="5"/>
        <v>0.05952380952380952</v>
      </c>
      <c r="L11" s="4">
        <f>2*(D11+E11)</f>
        <v>1200</v>
      </c>
      <c r="M11" s="5">
        <f t="shared" si="6"/>
        <v>300</v>
      </c>
      <c r="N11" s="4">
        <f t="shared" si="7"/>
        <v>46296.29629629629</v>
      </c>
      <c r="O11" s="6">
        <f t="shared" si="8"/>
        <v>0.0226641489164795</v>
      </c>
      <c r="P11" s="12">
        <f t="shared" si="9"/>
        <v>0.024784253437753145</v>
      </c>
      <c r="Q11" s="12">
        <f t="shared" si="10"/>
        <v>0.3280633240950701</v>
      </c>
    </row>
    <row r="12" spans="1:17" ht="15.75">
      <c r="A12" s="26">
        <v>7</v>
      </c>
      <c r="B12" s="1">
        <f aca="true" t="shared" si="11" ref="B12:B19">B11+$B$4</f>
        <v>850</v>
      </c>
      <c r="C12" s="21">
        <f t="shared" si="0"/>
        <v>259.7312408246599</v>
      </c>
      <c r="D12" s="7">
        <v>300</v>
      </c>
      <c r="E12" s="7">
        <v>300</v>
      </c>
      <c r="F12" s="21">
        <f t="shared" si="1"/>
        <v>224.86772486772486</v>
      </c>
      <c r="G12" s="2">
        <v>3.3</v>
      </c>
      <c r="H12" s="3">
        <f t="shared" si="2"/>
        <v>2.623456790123457</v>
      </c>
      <c r="I12" s="11">
        <f t="shared" si="3"/>
        <v>1.0038918705171165</v>
      </c>
      <c r="J12" s="28">
        <f t="shared" si="4"/>
        <v>0.09</v>
      </c>
      <c r="K12" s="10">
        <f t="shared" si="5"/>
        <v>0.06746031746031746</v>
      </c>
      <c r="L12" s="4">
        <f>IF(E12=0,3.1415926*D12,2*(D12+E12))</f>
        <v>1200</v>
      </c>
      <c r="M12" s="5">
        <f t="shared" si="6"/>
        <v>300</v>
      </c>
      <c r="N12" s="4">
        <f t="shared" si="7"/>
        <v>52469.135802469136</v>
      </c>
      <c r="O12" s="6">
        <f t="shared" si="8"/>
        <v>0.02210014742569043</v>
      </c>
      <c r="P12" s="12">
        <f t="shared" si="9"/>
        <v>0.031041801809434645</v>
      </c>
      <c r="Q12" s="12">
        <f t="shared" si="10"/>
        <v>0.42137911405989015</v>
      </c>
    </row>
    <row r="13" spans="1:17" ht="15.75">
      <c r="A13" s="25">
        <v>8</v>
      </c>
      <c r="B13" s="1">
        <f t="shared" si="11"/>
        <v>950</v>
      </c>
      <c r="C13" s="21">
        <f t="shared" si="0"/>
        <v>274.584823682638</v>
      </c>
      <c r="D13" s="7">
        <v>300</v>
      </c>
      <c r="E13" s="7">
        <v>300</v>
      </c>
      <c r="F13" s="21">
        <f t="shared" si="1"/>
        <v>251.32275132275134</v>
      </c>
      <c r="G13" s="2">
        <v>3.3</v>
      </c>
      <c r="H13" s="3">
        <f t="shared" si="2"/>
        <v>2.932098765432099</v>
      </c>
      <c r="I13" s="11">
        <f t="shared" si="3"/>
        <v>1.2268808380148482</v>
      </c>
      <c r="J13" s="28">
        <f t="shared" si="4"/>
        <v>0.09</v>
      </c>
      <c r="K13" s="10">
        <f t="shared" si="5"/>
        <v>0.07539682539682539</v>
      </c>
      <c r="L13" s="4">
        <f>2*(D13+E13)</f>
        <v>1200</v>
      </c>
      <c r="M13" s="5">
        <f t="shared" si="6"/>
        <v>300</v>
      </c>
      <c r="N13" s="4">
        <f t="shared" si="7"/>
        <v>58641.97530864197</v>
      </c>
      <c r="O13" s="6">
        <f t="shared" si="8"/>
        <v>0.02162226858917933</v>
      </c>
      <c r="P13" s="12">
        <f t="shared" si="9"/>
        <v>0.037936946135276685</v>
      </c>
      <c r="Q13" s="12">
        <f t="shared" si="10"/>
        <v>0.5263593777703125</v>
      </c>
    </row>
    <row r="14" spans="1:17" ht="15.75">
      <c r="A14" s="26">
        <v>9</v>
      </c>
      <c r="B14" s="1">
        <f t="shared" si="11"/>
        <v>1050</v>
      </c>
      <c r="C14" s="21">
        <f t="shared" si="0"/>
        <v>288.67513459481285</v>
      </c>
      <c r="D14" s="7">
        <v>300</v>
      </c>
      <c r="E14" s="7">
        <v>300</v>
      </c>
      <c r="F14" s="21">
        <f t="shared" si="1"/>
        <v>277.77777777777777</v>
      </c>
      <c r="G14" s="2">
        <v>3.3</v>
      </c>
      <c r="H14" s="3">
        <f t="shared" si="2"/>
        <v>3.240740740740741</v>
      </c>
      <c r="I14" s="11">
        <f t="shared" si="3"/>
        <v>1.4702446696249216</v>
      </c>
      <c r="J14" s="28">
        <f t="shared" si="4"/>
        <v>0.09</v>
      </c>
      <c r="K14" s="10">
        <f t="shared" si="5"/>
        <v>0.08333333333333333</v>
      </c>
      <c r="L14" s="4">
        <f>2*(D14+E14)</f>
        <v>1200</v>
      </c>
      <c r="M14" s="5">
        <f t="shared" si="6"/>
        <v>300</v>
      </c>
      <c r="N14" s="4">
        <f t="shared" si="7"/>
        <v>64814.81481481482</v>
      </c>
      <c r="O14" s="6">
        <f t="shared" si="8"/>
        <v>0.0212108025064998</v>
      </c>
      <c r="P14" s="12">
        <f t="shared" si="9"/>
        <v>0.0454621109964416</v>
      </c>
      <c r="Q14" s="12">
        <f t="shared" si="10"/>
        <v>0.6430041152263375</v>
      </c>
    </row>
    <row r="15" spans="1:17" ht="15.75">
      <c r="A15" s="25">
        <v>10</v>
      </c>
      <c r="B15" s="1">
        <f t="shared" si="11"/>
        <v>1150</v>
      </c>
      <c r="C15" s="21">
        <f t="shared" si="0"/>
        <v>302.1089890583219</v>
      </c>
      <c r="D15" s="7">
        <v>300</v>
      </c>
      <c r="E15" s="7">
        <v>300</v>
      </c>
      <c r="F15" s="21">
        <f t="shared" si="1"/>
        <v>304.2328042328042</v>
      </c>
      <c r="G15" s="2">
        <v>3.3</v>
      </c>
      <c r="H15" s="3">
        <f t="shared" si="2"/>
        <v>3.549382716049383</v>
      </c>
      <c r="I15" s="11">
        <f t="shared" si="3"/>
        <v>1.7337822800443234</v>
      </c>
      <c r="J15" s="28">
        <f t="shared" si="4"/>
        <v>0.09</v>
      </c>
      <c r="K15" s="10">
        <f t="shared" si="5"/>
        <v>0.09126984126984126</v>
      </c>
      <c r="L15" s="4">
        <f>IF(E15=0,3.1415926*D15,2*(D15+E15))</f>
        <v>1200</v>
      </c>
      <c r="M15" s="5">
        <f t="shared" si="6"/>
        <v>300</v>
      </c>
      <c r="N15" s="4">
        <f t="shared" si="7"/>
        <v>70987.65432098764</v>
      </c>
      <c r="O15" s="6">
        <f t="shared" si="8"/>
        <v>0.020851867861595104</v>
      </c>
      <c r="P15" s="12">
        <f t="shared" si="9"/>
        <v>0.05361107854187765</v>
      </c>
      <c r="Q15" s="12">
        <f t="shared" si="10"/>
        <v>0.7713133264279649</v>
      </c>
    </row>
    <row r="16" spans="1:17" ht="15.75">
      <c r="A16" s="26">
        <v>11</v>
      </c>
      <c r="B16" s="1">
        <f t="shared" si="11"/>
        <v>1250</v>
      </c>
      <c r="C16" s="21">
        <f t="shared" si="0"/>
        <v>314.970394174356</v>
      </c>
      <c r="D16" s="7">
        <v>300</v>
      </c>
      <c r="E16" s="7">
        <v>300</v>
      </c>
      <c r="F16" s="21">
        <f t="shared" si="1"/>
        <v>330.6878306878307</v>
      </c>
      <c r="G16" s="2">
        <v>3.3</v>
      </c>
      <c r="H16" s="3">
        <f t="shared" si="2"/>
        <v>3.8580246913580245</v>
      </c>
      <c r="I16" s="11">
        <f t="shared" si="3"/>
        <v>2.017326239070687</v>
      </c>
      <c r="J16" s="28">
        <f t="shared" si="4"/>
        <v>0.09</v>
      </c>
      <c r="K16" s="10">
        <f t="shared" si="5"/>
        <v>0.0992063492063492</v>
      </c>
      <c r="L16" s="4">
        <f>2*(D16+E16)</f>
        <v>1200</v>
      </c>
      <c r="M16" s="5">
        <f t="shared" si="6"/>
        <v>300</v>
      </c>
      <c r="N16" s="4">
        <f t="shared" si="7"/>
        <v>77160.49382716049</v>
      </c>
      <c r="O16" s="6">
        <f t="shared" si="8"/>
        <v>0.02053535411129061</v>
      </c>
      <c r="P16" s="12">
        <f t="shared" si="9"/>
        <v>0.06237867158536446</v>
      </c>
      <c r="Q16" s="12">
        <f t="shared" si="10"/>
        <v>0.9112870113751946</v>
      </c>
    </row>
    <row r="17" spans="1:17" ht="15.75">
      <c r="A17" s="25">
        <v>12</v>
      </c>
      <c r="B17" s="1">
        <f t="shared" si="11"/>
        <v>1350</v>
      </c>
      <c r="C17" s="21">
        <f t="shared" si="0"/>
        <v>327.32683535398854</v>
      </c>
      <c r="D17" s="7">
        <v>400</v>
      </c>
      <c r="E17" s="7">
        <v>300</v>
      </c>
      <c r="F17" s="21">
        <f t="shared" si="1"/>
        <v>267.85714285714283</v>
      </c>
      <c r="G17" s="2">
        <v>3.3</v>
      </c>
      <c r="H17" s="3">
        <f t="shared" si="2"/>
        <v>3.125</v>
      </c>
      <c r="I17" s="11">
        <f t="shared" si="3"/>
        <v>1.1649860250052417</v>
      </c>
      <c r="J17" s="28">
        <f t="shared" si="4"/>
        <v>0.12</v>
      </c>
      <c r="K17" s="10">
        <f t="shared" si="5"/>
        <v>0.10714285714285714</v>
      </c>
      <c r="L17" s="4">
        <f>2*(D17+E17)</f>
        <v>1400</v>
      </c>
      <c r="M17" s="5">
        <f t="shared" si="6"/>
        <v>342.85714285714283</v>
      </c>
      <c r="N17" s="4">
        <f t="shared" si="7"/>
        <v>71428.57142857142</v>
      </c>
      <c r="O17" s="6">
        <f t="shared" si="8"/>
        <v>0.02065706821827476</v>
      </c>
      <c r="P17" s="12">
        <f t="shared" si="9"/>
        <v>0.03602306818198026</v>
      </c>
      <c r="Q17" s="12">
        <f t="shared" si="10"/>
        <v>0.5978954081632653</v>
      </c>
    </row>
    <row r="18" spans="1:17" ht="15.75">
      <c r="A18" s="26">
        <v>13</v>
      </c>
      <c r="B18" s="1">
        <f t="shared" si="11"/>
        <v>1450</v>
      </c>
      <c r="C18" s="21">
        <f t="shared" si="0"/>
        <v>339.23349639940494</v>
      </c>
      <c r="D18" s="7">
        <v>400</v>
      </c>
      <c r="E18" s="7">
        <v>300</v>
      </c>
      <c r="F18" s="21">
        <f t="shared" si="1"/>
        <v>287.6984126984127</v>
      </c>
      <c r="G18" s="2">
        <v>3.3</v>
      </c>
      <c r="H18" s="3">
        <f t="shared" si="2"/>
        <v>3.3564814814814814</v>
      </c>
      <c r="I18" s="11">
        <f t="shared" si="3"/>
        <v>1.3258688474546099</v>
      </c>
      <c r="J18" s="28">
        <f t="shared" si="4"/>
        <v>0.12</v>
      </c>
      <c r="K18" s="10">
        <f t="shared" si="5"/>
        <v>0.11507936507936507</v>
      </c>
      <c r="L18" s="4">
        <f>IF(E18=0,3.1415926*D18,2*(D18+E18))</f>
        <v>1400</v>
      </c>
      <c r="M18" s="5">
        <f t="shared" si="6"/>
        <v>342.85714285714283</v>
      </c>
      <c r="N18" s="4">
        <f t="shared" si="7"/>
        <v>76719.5767195767</v>
      </c>
      <c r="O18" s="6">
        <f t="shared" si="8"/>
        <v>0.020378868511501492</v>
      </c>
      <c r="P18" s="12">
        <f t="shared" si="9"/>
        <v>0.0409977998594499</v>
      </c>
      <c r="Q18" s="12">
        <f t="shared" si="10"/>
        <v>0.6897531389098849</v>
      </c>
    </row>
    <row r="19" spans="1:17" ht="15.75">
      <c r="A19" s="25">
        <v>14</v>
      </c>
      <c r="B19" s="1">
        <f t="shared" si="11"/>
        <v>1550</v>
      </c>
      <c r="C19" s="21">
        <f t="shared" si="0"/>
        <v>350.73618720610085</v>
      </c>
      <c r="D19" s="7">
        <v>400</v>
      </c>
      <c r="E19" s="7">
        <v>300</v>
      </c>
      <c r="F19" s="21">
        <f t="shared" si="1"/>
        <v>307.53968253968253</v>
      </c>
      <c r="G19" s="2">
        <v>3.3</v>
      </c>
      <c r="H19" s="3">
        <f t="shared" si="2"/>
        <v>3.587962962962963</v>
      </c>
      <c r="I19" s="11">
        <f t="shared" si="3"/>
        <v>1.496322874833059</v>
      </c>
      <c r="J19" s="28">
        <f t="shared" si="4"/>
        <v>0.12</v>
      </c>
      <c r="K19" s="10">
        <f t="shared" si="5"/>
        <v>0.12301587301587301</v>
      </c>
      <c r="L19" s="4">
        <f>2*(D19+E19)</f>
        <v>1400</v>
      </c>
      <c r="M19" s="5">
        <f t="shared" si="6"/>
        <v>342.85714285714283</v>
      </c>
      <c r="N19" s="4">
        <f t="shared" si="7"/>
        <v>82010.582010582</v>
      </c>
      <c r="O19" s="6">
        <f t="shared" si="8"/>
        <v>0.020126924799138333</v>
      </c>
      <c r="P19" s="12">
        <f t="shared" si="9"/>
        <v>0.046268487162432245</v>
      </c>
      <c r="Q19" s="12">
        <f t="shared" si="10"/>
        <v>0.7881721361384059</v>
      </c>
    </row>
    <row r="20" spans="1:17" ht="15.75">
      <c r="A20" s="26">
        <v>15</v>
      </c>
      <c r="B20" s="1">
        <f>B19+$B$5</f>
        <v>1750</v>
      </c>
      <c r="C20" s="21">
        <f t="shared" si="0"/>
        <v>372.67799624996496</v>
      </c>
      <c r="D20" s="7">
        <v>400</v>
      </c>
      <c r="E20" s="7">
        <v>300</v>
      </c>
      <c r="F20" s="21">
        <f t="shared" si="1"/>
        <v>347.2222222222223</v>
      </c>
      <c r="G20" s="2">
        <v>3.3</v>
      </c>
      <c r="H20" s="3">
        <f t="shared" si="2"/>
        <v>4.050925925925926</v>
      </c>
      <c r="I20" s="11">
        <f t="shared" si="3"/>
        <v>1.8657230294055784</v>
      </c>
      <c r="J20" s="28">
        <f t="shared" si="4"/>
        <v>0.12</v>
      </c>
      <c r="K20" s="10">
        <f t="shared" si="5"/>
        <v>0.1388888888888889</v>
      </c>
      <c r="L20" s="4">
        <f>2*(D20+E20)</f>
        <v>1400</v>
      </c>
      <c r="M20" s="5">
        <f t="shared" si="6"/>
        <v>342.85714285714283</v>
      </c>
      <c r="N20" s="4">
        <f t="shared" si="7"/>
        <v>92592.59259259257</v>
      </c>
      <c r="O20" s="6">
        <f t="shared" si="8"/>
        <v>0.019687319071425347</v>
      </c>
      <c r="P20" s="12">
        <f t="shared" si="9"/>
        <v>0.057690879078712995</v>
      </c>
      <c r="Q20" s="12">
        <f t="shared" si="10"/>
        <v>1.004693930041152</v>
      </c>
    </row>
    <row r="21" spans="1:17" ht="15.75">
      <c r="A21" s="25">
        <v>16</v>
      </c>
      <c r="B21" s="1">
        <f aca="true" t="shared" si="12" ref="B21:B30">B20+$B$4</f>
        <v>1850</v>
      </c>
      <c r="C21" s="21">
        <f t="shared" si="0"/>
        <v>383.1780223674067</v>
      </c>
      <c r="D21" s="7">
        <v>400</v>
      </c>
      <c r="E21" s="7">
        <v>350</v>
      </c>
      <c r="F21" s="21">
        <f t="shared" si="1"/>
        <v>367.0634920634921</v>
      </c>
      <c r="G21" s="2">
        <v>3.3</v>
      </c>
      <c r="H21" s="3">
        <f t="shared" si="2"/>
        <v>3.67063492063492</v>
      </c>
      <c r="I21" s="11">
        <f t="shared" si="3"/>
        <v>1.4020325184613276</v>
      </c>
      <c r="J21" s="28">
        <f t="shared" si="4"/>
        <v>0.14</v>
      </c>
      <c r="K21" s="10">
        <f t="shared" si="5"/>
        <v>0.14682539682539683</v>
      </c>
      <c r="L21" s="4">
        <f>IF(E21=0,3.1415926*D21,2*(D21+E21))</f>
        <v>1500</v>
      </c>
      <c r="M21" s="5">
        <f t="shared" si="6"/>
        <v>373.3333333333333</v>
      </c>
      <c r="N21" s="4">
        <f t="shared" si="7"/>
        <v>91358.02469135799</v>
      </c>
      <c r="O21" s="6">
        <f t="shared" si="8"/>
        <v>0.019620373950097986</v>
      </c>
      <c r="P21" s="12">
        <f t="shared" si="9"/>
        <v>0.043352891727313776</v>
      </c>
      <c r="Q21" s="12">
        <f t="shared" si="10"/>
        <v>0.8249118808521139</v>
      </c>
    </row>
    <row r="22" spans="1:17" ht="15.75">
      <c r="A22" s="26">
        <v>17</v>
      </c>
      <c r="B22" s="1">
        <f t="shared" si="12"/>
        <v>1950</v>
      </c>
      <c r="C22" s="21">
        <f t="shared" si="0"/>
        <v>393.3978962347216</v>
      </c>
      <c r="D22" s="7">
        <v>400</v>
      </c>
      <c r="E22" s="7">
        <v>350</v>
      </c>
      <c r="F22" s="21">
        <f t="shared" si="1"/>
        <v>386.9047619047619</v>
      </c>
      <c r="G22" s="2">
        <v>3.3</v>
      </c>
      <c r="H22" s="3">
        <f t="shared" si="2"/>
        <v>3.8690476190476186</v>
      </c>
      <c r="I22" s="11">
        <f t="shared" si="3"/>
        <v>1.5428021005088677</v>
      </c>
      <c r="J22" s="28">
        <f t="shared" si="4"/>
        <v>0.14</v>
      </c>
      <c r="K22" s="10">
        <f t="shared" si="5"/>
        <v>0.15476190476190477</v>
      </c>
      <c r="L22" s="4">
        <f>2*(D22+E22)</f>
        <v>1500</v>
      </c>
      <c r="M22" s="5">
        <f t="shared" si="6"/>
        <v>373.3333333333333</v>
      </c>
      <c r="N22" s="4">
        <f t="shared" si="7"/>
        <v>96296.29629629626</v>
      </c>
      <c r="O22" s="6">
        <f t="shared" si="8"/>
        <v>0.01943272251626074</v>
      </c>
      <c r="P22" s="12">
        <f t="shared" si="9"/>
        <v>0.047705692656427566</v>
      </c>
      <c r="Q22" s="12">
        <f t="shared" si="10"/>
        <v>0.9165018048035539</v>
      </c>
    </row>
    <row r="23" spans="1:17" ht="15.75">
      <c r="A23" s="25">
        <v>18</v>
      </c>
      <c r="B23" s="1">
        <f>B22+$B$5</f>
        <v>2150</v>
      </c>
      <c r="C23" s="21">
        <f t="shared" si="0"/>
        <v>413.0797993547017</v>
      </c>
      <c r="D23" s="7">
        <v>400</v>
      </c>
      <c r="E23" s="7">
        <v>350</v>
      </c>
      <c r="F23" s="21">
        <f t="shared" si="1"/>
        <v>426.5873015873016</v>
      </c>
      <c r="G23" s="2">
        <v>3.3</v>
      </c>
      <c r="H23" s="3">
        <f t="shared" si="2"/>
        <v>4.265873015873016</v>
      </c>
      <c r="I23" s="11">
        <f t="shared" si="3"/>
        <v>1.843049263024268</v>
      </c>
      <c r="J23" s="28">
        <f t="shared" si="4"/>
        <v>0.14</v>
      </c>
      <c r="K23" s="10">
        <f t="shared" si="5"/>
        <v>0.17063492063492064</v>
      </c>
      <c r="L23" s="4">
        <f>2*(D23+E23)</f>
        <v>1500</v>
      </c>
      <c r="M23" s="5">
        <f t="shared" si="6"/>
        <v>373.3333333333333</v>
      </c>
      <c r="N23" s="4">
        <f t="shared" si="7"/>
        <v>106172.83950617282</v>
      </c>
      <c r="O23" s="6">
        <f t="shared" si="8"/>
        <v>0.019096451509431334</v>
      </c>
      <c r="P23" s="12">
        <f t="shared" si="9"/>
        <v>0.0569897731300021</v>
      </c>
      <c r="Q23" s="12">
        <f t="shared" si="10"/>
        <v>1.114143219646135</v>
      </c>
    </row>
    <row r="24" spans="1:17" ht="15.75">
      <c r="A24" s="26">
        <v>19</v>
      </c>
      <c r="B24" s="1">
        <f t="shared" si="12"/>
        <v>2250</v>
      </c>
      <c r="C24" s="21">
        <f t="shared" si="0"/>
        <v>422.5771273642583</v>
      </c>
      <c r="D24" s="7">
        <v>400</v>
      </c>
      <c r="E24" s="7">
        <v>350</v>
      </c>
      <c r="F24" s="21">
        <f t="shared" si="1"/>
        <v>446.42857142857144</v>
      </c>
      <c r="G24" s="2">
        <v>3.3</v>
      </c>
      <c r="H24" s="3">
        <f t="shared" si="2"/>
        <v>4.4642857142857135</v>
      </c>
      <c r="I24" s="11">
        <f t="shared" si="3"/>
        <v>2.0024796523774944</v>
      </c>
      <c r="J24" s="28">
        <f t="shared" si="4"/>
        <v>0.14</v>
      </c>
      <c r="K24" s="10">
        <f t="shared" si="5"/>
        <v>0.17857142857142858</v>
      </c>
      <c r="L24" s="4">
        <f>IF(E24=0,3.1415926*D24,2*(D24+E24))</f>
        <v>1500</v>
      </c>
      <c r="M24" s="5">
        <f t="shared" si="6"/>
        <v>373.3333333333333</v>
      </c>
      <c r="N24" s="4">
        <f t="shared" si="7"/>
        <v>111111.11111111108</v>
      </c>
      <c r="O24" s="6">
        <f t="shared" si="8"/>
        <v>0.01894504870744384</v>
      </c>
      <c r="P24" s="12">
        <f t="shared" si="9"/>
        <v>0.06191959345632326</v>
      </c>
      <c r="Q24" s="12">
        <f t="shared" si="10"/>
        <v>1.2201947105372755</v>
      </c>
    </row>
    <row r="25" spans="1:17" ht="15.75">
      <c r="A25" s="25">
        <v>20</v>
      </c>
      <c r="B25" s="1">
        <f t="shared" si="12"/>
        <v>2350</v>
      </c>
      <c r="C25" s="21">
        <f t="shared" si="0"/>
        <v>431.8656463623108</v>
      </c>
      <c r="D25" s="7">
        <v>400</v>
      </c>
      <c r="E25" s="7">
        <v>350</v>
      </c>
      <c r="F25" s="21">
        <f t="shared" si="1"/>
        <v>466.26984126984127</v>
      </c>
      <c r="G25" s="2">
        <v>3.3</v>
      </c>
      <c r="H25" s="3">
        <f t="shared" si="2"/>
        <v>4.662698412698412</v>
      </c>
      <c r="I25" s="11">
        <f t="shared" si="3"/>
        <v>2.168086733588155</v>
      </c>
      <c r="J25" s="28">
        <f t="shared" si="4"/>
        <v>0.14</v>
      </c>
      <c r="K25" s="10">
        <f t="shared" si="5"/>
        <v>0.1865079365079365</v>
      </c>
      <c r="L25" s="4">
        <f aca="true" t="shared" si="13" ref="L25:L30">2*(D25+E25)</f>
        <v>1500</v>
      </c>
      <c r="M25" s="5">
        <f t="shared" si="6"/>
        <v>373.3333333333333</v>
      </c>
      <c r="N25" s="4">
        <f t="shared" si="7"/>
        <v>116049.38271604935</v>
      </c>
      <c r="O25" s="6">
        <f t="shared" si="8"/>
        <v>0.018803278479237046</v>
      </c>
      <c r="P25" s="12">
        <f t="shared" si="9"/>
        <v>0.06704040610971412</v>
      </c>
      <c r="Q25" s="12">
        <f t="shared" si="10"/>
        <v>1.3310667237416505</v>
      </c>
    </row>
    <row r="26" spans="1:17" ht="15.75">
      <c r="A26" s="26">
        <v>21</v>
      </c>
      <c r="B26" s="1">
        <f t="shared" si="12"/>
        <v>2450</v>
      </c>
      <c r="C26" s="21">
        <f t="shared" si="0"/>
        <v>440.95855184409845</v>
      </c>
      <c r="D26" s="7">
        <v>400</v>
      </c>
      <c r="E26" s="7">
        <v>350</v>
      </c>
      <c r="F26" s="21">
        <f t="shared" si="1"/>
        <v>486.1111111111111</v>
      </c>
      <c r="G26" s="2">
        <v>3.3</v>
      </c>
      <c r="H26" s="3">
        <f t="shared" si="2"/>
        <v>4.861111111111111</v>
      </c>
      <c r="I26" s="11">
        <f t="shared" si="3"/>
        <v>2.3398519413586287</v>
      </c>
      <c r="J26" s="28">
        <f t="shared" si="4"/>
        <v>0.14</v>
      </c>
      <c r="K26" s="10">
        <f t="shared" si="5"/>
        <v>0.19444444444444445</v>
      </c>
      <c r="L26" s="4">
        <f t="shared" si="13"/>
        <v>1500</v>
      </c>
      <c r="M26" s="5">
        <f t="shared" si="6"/>
        <v>373.3333333333333</v>
      </c>
      <c r="N26" s="4">
        <f t="shared" si="7"/>
        <v>120987.65432098763</v>
      </c>
      <c r="O26" s="6">
        <f t="shared" si="8"/>
        <v>0.018670195230788854</v>
      </c>
      <c r="P26" s="12">
        <f t="shared" si="9"/>
        <v>0.07235163702407633</v>
      </c>
      <c r="Q26" s="12">
        <f t="shared" si="10"/>
        <v>1.4467592592592589</v>
      </c>
    </row>
    <row r="27" spans="1:17" ht="15.75">
      <c r="A27" s="26">
        <v>22</v>
      </c>
      <c r="B27" s="1">
        <f t="shared" si="12"/>
        <v>2550</v>
      </c>
      <c r="C27" s="21">
        <f t="shared" si="0"/>
        <v>449.86770542121866</v>
      </c>
      <c r="D27" s="7">
        <v>400</v>
      </c>
      <c r="E27" s="7">
        <v>350</v>
      </c>
      <c r="F27" s="21">
        <f t="shared" si="1"/>
        <v>505.95238095238096</v>
      </c>
      <c r="G27" s="2">
        <v>3.3</v>
      </c>
      <c r="H27" s="3">
        <f t="shared" si="2"/>
        <v>5.059523809523809</v>
      </c>
      <c r="I27" s="11">
        <f t="shared" si="3"/>
        <v>2.5177583082779607</v>
      </c>
      <c r="J27" s="28">
        <f t="shared" si="4"/>
        <v>0.14</v>
      </c>
      <c r="K27" s="10">
        <f t="shared" si="5"/>
        <v>0.20238095238095238</v>
      </c>
      <c r="L27" s="4">
        <f t="shared" si="13"/>
        <v>1500</v>
      </c>
      <c r="M27" s="5">
        <f t="shared" si="6"/>
        <v>373.3333333333333</v>
      </c>
      <c r="N27" s="4">
        <f t="shared" si="7"/>
        <v>125925.9259259259</v>
      </c>
      <c r="O27" s="6">
        <f t="shared" si="8"/>
        <v>0.018544978213968433</v>
      </c>
      <c r="P27" s="12">
        <f t="shared" si="9"/>
        <v>0.07785276154229934</v>
      </c>
      <c r="Q27" s="12">
        <f t="shared" si="10"/>
        <v>1.567272317090101</v>
      </c>
    </row>
    <row r="28" spans="1:17" ht="15.75">
      <c r="A28" s="26">
        <v>23</v>
      </c>
      <c r="B28" s="1">
        <f t="shared" si="12"/>
        <v>2650</v>
      </c>
      <c r="C28" s="21">
        <f t="shared" si="0"/>
        <v>458.6038162918624</v>
      </c>
      <c r="D28" s="7">
        <v>400</v>
      </c>
      <c r="E28" s="7">
        <v>350</v>
      </c>
      <c r="F28" s="21">
        <f t="shared" si="1"/>
        <v>525.7936507936508</v>
      </c>
      <c r="G28" s="2">
        <v>3.3</v>
      </c>
      <c r="H28" s="3">
        <f t="shared" si="2"/>
        <v>5.257936507936507</v>
      </c>
      <c r="I28" s="11">
        <f t="shared" si="3"/>
        <v>2.701790285917878</v>
      </c>
      <c r="J28" s="28">
        <f t="shared" si="4"/>
        <v>0.14</v>
      </c>
      <c r="K28" s="10">
        <f t="shared" si="5"/>
        <v>0.21031746031746032</v>
      </c>
      <c r="L28" s="4">
        <f t="shared" si="13"/>
        <v>1500</v>
      </c>
      <c r="M28" s="5">
        <f t="shared" si="6"/>
        <v>373.3333333333333</v>
      </c>
      <c r="N28" s="4">
        <f t="shared" si="7"/>
        <v>130864.19753086416</v>
      </c>
      <c r="O28" s="6">
        <f t="shared" si="8"/>
        <v>0.018426911014016802</v>
      </c>
      <c r="P28" s="12">
        <f t="shared" si="9"/>
        <v>0.08354329888428812</v>
      </c>
      <c r="Q28" s="12">
        <f t="shared" si="10"/>
        <v>1.6926058972341764</v>
      </c>
    </row>
    <row r="29" spans="1:17" ht="15.75">
      <c r="A29" s="26">
        <v>24</v>
      </c>
      <c r="B29" s="1">
        <f t="shared" si="12"/>
        <v>2750</v>
      </c>
      <c r="C29" s="21">
        <f t="shared" si="0"/>
        <v>467.17659215115674</v>
      </c>
      <c r="D29" s="7">
        <v>400</v>
      </c>
      <c r="E29" s="7">
        <v>350</v>
      </c>
      <c r="F29" s="21">
        <f t="shared" si="1"/>
        <v>545.6349206349206</v>
      </c>
      <c r="G29" s="2">
        <v>3.3</v>
      </c>
      <c r="H29" s="3">
        <f t="shared" si="2"/>
        <v>5.456349206349206</v>
      </c>
      <c r="I29" s="11">
        <f t="shared" si="3"/>
        <v>2.8919335907783332</v>
      </c>
      <c r="J29" s="28">
        <f t="shared" si="4"/>
        <v>0.14</v>
      </c>
      <c r="K29" s="10">
        <f t="shared" si="5"/>
        <v>0.21825396825396826</v>
      </c>
      <c r="L29" s="4">
        <f t="shared" si="13"/>
        <v>1500</v>
      </c>
      <c r="M29" s="5">
        <f t="shared" si="6"/>
        <v>373.3333333333333</v>
      </c>
      <c r="N29" s="4">
        <f t="shared" si="7"/>
        <v>135802.46913580244</v>
      </c>
      <c r="O29" s="6">
        <f t="shared" si="8"/>
        <v>0.01831536503001513</v>
      </c>
      <c r="P29" s="12">
        <f t="shared" si="9"/>
        <v>0.08942280738337455</v>
      </c>
      <c r="Q29" s="12">
        <f t="shared" si="10"/>
        <v>1.8227599996914858</v>
      </c>
    </row>
    <row r="30" spans="1:17" ht="15.75">
      <c r="A30" s="26">
        <v>25</v>
      </c>
      <c r="B30" s="1">
        <f t="shared" si="12"/>
        <v>2850</v>
      </c>
      <c r="C30" s="21">
        <f t="shared" si="0"/>
        <v>475.5948656056709</v>
      </c>
      <c r="D30" s="7">
        <v>400</v>
      </c>
      <c r="E30" s="7">
        <v>350</v>
      </c>
      <c r="F30" s="21">
        <f t="shared" si="1"/>
        <v>565.4761904761905</v>
      </c>
      <c r="G30" s="2">
        <v>3.3</v>
      </c>
      <c r="H30" s="3">
        <f t="shared" si="2"/>
        <v>5.654761904761904</v>
      </c>
      <c r="I30" s="11">
        <f t="shared" si="3"/>
        <v>3.0881750709537235</v>
      </c>
      <c r="J30" s="28">
        <f t="shared" si="4"/>
        <v>0.14</v>
      </c>
      <c r="K30" s="10">
        <f t="shared" si="5"/>
        <v>0.2261904761904762</v>
      </c>
      <c r="L30" s="4">
        <f t="shared" si="13"/>
        <v>1500</v>
      </c>
      <c r="M30" s="5">
        <f t="shared" si="6"/>
        <v>373.3333333333333</v>
      </c>
      <c r="N30" s="4">
        <f t="shared" si="7"/>
        <v>140740.7407407407</v>
      </c>
      <c r="O30" s="6">
        <f t="shared" si="8"/>
        <v>0.018209786057604607</v>
      </c>
      <c r="P30" s="12">
        <f t="shared" si="9"/>
        <v>0.09549088036344228</v>
      </c>
      <c r="Q30" s="12">
        <f t="shared" si="10"/>
        <v>1.9577346244620293</v>
      </c>
    </row>
  </sheetData>
  <sheetProtection sheet="1" objects="1" scenarios="1"/>
  <conditionalFormatting sqref="H3:H30">
    <cfRule type="cellIs" priority="1" dxfId="0" operator="between" stopIfTrue="1">
      <formula>2</formula>
      <formula>3.7</formula>
    </cfRule>
    <cfRule type="cellIs" priority="2" dxfId="1" operator="between" stopIfTrue="1">
      <formula>3.7</formula>
      <formula>5</formula>
    </cfRule>
    <cfRule type="cellIs" priority="3" dxfId="2" operator="greaterThan" stopIfTrue="1">
      <formula>5</formula>
    </cfRule>
  </conditionalFormatting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145" zoomScaleNormal="135" zoomScaleSheetLayoutView="145" workbookViewId="0" topLeftCell="A1">
      <pane ySplit="2" topLeftCell="BM3" activePane="bottomLeft" state="frozen"/>
      <selection pane="topLeft" activeCell="G33" activeCellId="1" sqref="E34 G33"/>
      <selection pane="bottomLeft" activeCell="A3" sqref="A3"/>
    </sheetView>
  </sheetViews>
  <sheetFormatPr defaultColWidth="9.00390625" defaultRowHeight="12.75"/>
  <cols>
    <col min="1" max="1" width="3.25390625" style="27" bestFit="1" customWidth="1"/>
    <col min="2" max="2" width="6.625" style="0" bestFit="1" customWidth="1"/>
    <col min="3" max="3" width="4.375" style="22" bestFit="1" customWidth="1"/>
    <col min="4" max="5" width="5.25390625" style="0" bestFit="1" customWidth="1"/>
    <col min="6" max="6" width="4.375" style="22" bestFit="1" customWidth="1"/>
    <col min="7" max="7" width="4.625" style="0" bestFit="1" customWidth="1"/>
    <col min="8" max="8" width="5.875" style="0" bestFit="1" customWidth="1"/>
    <col min="9" max="9" width="7.125" style="0" bestFit="1" customWidth="1"/>
    <col min="10" max="10" width="5.25390625" style="29" bestFit="1" customWidth="1"/>
    <col min="11" max="11" width="3.875" style="0" bestFit="1" customWidth="1"/>
    <col min="12" max="12" width="4.375" style="0" bestFit="1" customWidth="1"/>
    <col min="13" max="13" width="7.125" style="0" bestFit="1" customWidth="1"/>
    <col min="14" max="14" width="5.875" style="0" bestFit="1" customWidth="1"/>
    <col min="15" max="15" width="8.375" style="0" bestFit="1" customWidth="1"/>
    <col min="16" max="17" width="6.125" style="0" bestFit="1" customWidth="1"/>
  </cols>
  <sheetData>
    <row r="1" spans="1:17" s="18" customFormat="1" ht="96.75">
      <c r="A1" s="23" t="s">
        <v>0</v>
      </c>
      <c r="B1" s="16" t="s">
        <v>29</v>
      </c>
      <c r="C1" s="19" t="s">
        <v>26</v>
      </c>
      <c r="D1" s="16" t="s">
        <v>22</v>
      </c>
      <c r="E1" s="16" t="s">
        <v>23</v>
      </c>
      <c r="F1" s="19" t="s">
        <v>30</v>
      </c>
      <c r="G1" s="16" t="s">
        <v>1</v>
      </c>
      <c r="H1" s="16" t="s">
        <v>20</v>
      </c>
      <c r="I1" s="16" t="s">
        <v>24</v>
      </c>
      <c r="J1" s="16" t="s">
        <v>21</v>
      </c>
      <c r="K1" s="17" t="s">
        <v>28</v>
      </c>
      <c r="L1" s="17" t="s">
        <v>2</v>
      </c>
      <c r="M1" s="16" t="s">
        <v>3</v>
      </c>
      <c r="N1" s="17" t="s">
        <v>4</v>
      </c>
      <c r="O1" s="16" t="s">
        <v>5</v>
      </c>
      <c r="P1" s="16" t="s">
        <v>19</v>
      </c>
      <c r="Q1" s="16"/>
    </row>
    <row r="2" spans="1:17" ht="12.75">
      <c r="A2" s="24" t="s">
        <v>27</v>
      </c>
      <c r="B2" s="13" t="s">
        <v>6</v>
      </c>
      <c r="C2" s="20"/>
      <c r="D2" s="30" t="s">
        <v>7</v>
      </c>
      <c r="E2" s="30" t="s">
        <v>8</v>
      </c>
      <c r="F2" s="20"/>
      <c r="G2" s="13" t="s">
        <v>9</v>
      </c>
      <c r="H2" s="13" t="s">
        <v>10</v>
      </c>
      <c r="I2" s="13" t="s">
        <v>18</v>
      </c>
      <c r="J2" s="13" t="s">
        <v>11</v>
      </c>
      <c r="K2" s="14">
        <v>3.5</v>
      </c>
      <c r="L2" s="15" t="s">
        <v>12</v>
      </c>
      <c r="M2" s="13" t="s">
        <v>13</v>
      </c>
      <c r="N2" s="15" t="s">
        <v>14</v>
      </c>
      <c r="O2" s="13" t="s">
        <v>15</v>
      </c>
      <c r="P2" s="13" t="s">
        <v>16</v>
      </c>
      <c r="Q2" s="13" t="s">
        <v>17</v>
      </c>
    </row>
    <row r="3" spans="1:17" ht="15.75">
      <c r="A3" s="25" t="s">
        <v>25</v>
      </c>
      <c r="B3" s="9">
        <v>50</v>
      </c>
      <c r="C3" s="21">
        <f aca="true" t="shared" si="0" ref="C3:C30">SQRT(K3)*1000</f>
        <v>62.99407883487121</v>
      </c>
      <c r="D3" s="7">
        <v>200</v>
      </c>
      <c r="E3" s="7">
        <v>200</v>
      </c>
      <c r="F3" s="21">
        <f aca="true" t="shared" si="1" ref="F3:F30">1000000*K3/D3</f>
        <v>19.841269841269842</v>
      </c>
      <c r="G3" s="2">
        <v>3.3</v>
      </c>
      <c r="H3" s="3">
        <f aca="true" t="shared" si="2" ref="H3:H30">IF(J3=0,0,B3/(3600*J3))</f>
        <v>0.3472222222222222</v>
      </c>
      <c r="I3" s="11">
        <f aca="true" t="shared" si="3" ref="I3:I30">IF(M3=0,0,1000*O3*G3*1.2*H3*H3/(2*M3))</f>
        <v>0.04609120382898654</v>
      </c>
      <c r="J3" s="28">
        <f aca="true" t="shared" si="4" ref="J3:J30">IF(E3=0,3.1415926*D3*D3/4000000,D3*E3/1000000)</f>
        <v>0.04</v>
      </c>
      <c r="K3" s="10">
        <f aca="true" t="shared" si="5" ref="K3:K30">B3/($K$2*3600)</f>
        <v>0.003968253968253968</v>
      </c>
      <c r="L3" s="4">
        <f>IF(E3=0,3.1415926*D3,2*(D3+E3))</f>
        <v>800</v>
      </c>
      <c r="M3" s="5">
        <f aca="true" t="shared" si="6" ref="M3:M30">IF(E3=0,D3,4000000*J3/L3)</f>
        <v>200</v>
      </c>
      <c r="N3" s="4">
        <f aca="true" t="shared" si="7" ref="N3:N30">H3*M3/(1000*0.000015)</f>
        <v>4629.62962962963</v>
      </c>
      <c r="O3" s="6">
        <f aca="true" t="shared" si="8" ref="O3:O30">IF(N3=0,0,0.11*((0.1/M3)+(68/N3))^0.25)</f>
        <v>0.038616048589812726</v>
      </c>
      <c r="P3" s="12">
        <f aca="true" t="shared" si="9" ref="P3:P30">I3/(G3*9.8)</f>
        <v>0.0014252072921764544</v>
      </c>
      <c r="Q3" s="12">
        <f aca="true" t="shared" si="10" ref="Q3:Q30">1.2*H3*H3/(2*9.8)</f>
        <v>0.007381424792139076</v>
      </c>
    </row>
    <row r="4" spans="1:17" ht="15.75">
      <c r="A4" s="25" t="s">
        <v>25</v>
      </c>
      <c r="B4" s="9">
        <v>100</v>
      </c>
      <c r="C4" s="21">
        <f t="shared" si="0"/>
        <v>89.0870806374748</v>
      </c>
      <c r="D4" s="7">
        <v>200</v>
      </c>
      <c r="E4" s="7">
        <v>200</v>
      </c>
      <c r="F4" s="21">
        <f t="shared" si="1"/>
        <v>39.682539682539684</v>
      </c>
      <c r="G4" s="2">
        <v>3.3</v>
      </c>
      <c r="H4" s="3">
        <f t="shared" si="2"/>
        <v>0.6944444444444444</v>
      </c>
      <c r="I4" s="11">
        <f t="shared" si="3"/>
        <v>0.15629219545872067</v>
      </c>
      <c r="J4" s="28">
        <f t="shared" si="4"/>
        <v>0.04</v>
      </c>
      <c r="K4" s="10">
        <f t="shared" si="5"/>
        <v>0.007936507936507936</v>
      </c>
      <c r="L4" s="4">
        <f>2*(D4+E4)</f>
        <v>800</v>
      </c>
      <c r="M4" s="5">
        <f t="shared" si="6"/>
        <v>200</v>
      </c>
      <c r="N4" s="4">
        <f t="shared" si="7"/>
        <v>9259.25925925926</v>
      </c>
      <c r="O4" s="6">
        <f t="shared" si="8"/>
        <v>0.03273611075789931</v>
      </c>
      <c r="P4" s="12">
        <f t="shared" si="9"/>
        <v>0.004832782790931374</v>
      </c>
      <c r="Q4" s="12">
        <f t="shared" si="10"/>
        <v>0.029525699168556303</v>
      </c>
    </row>
    <row r="5" spans="1:17" ht="15.75">
      <c r="A5" s="25" t="s">
        <v>25</v>
      </c>
      <c r="B5" s="9">
        <v>200</v>
      </c>
      <c r="C5" s="21">
        <f t="shared" si="0"/>
        <v>125.98815766974242</v>
      </c>
      <c r="D5" s="7">
        <v>250</v>
      </c>
      <c r="E5" s="7">
        <v>200</v>
      </c>
      <c r="F5" s="21">
        <f t="shared" si="1"/>
        <v>63.492063492063494</v>
      </c>
      <c r="G5" s="2">
        <v>3.3</v>
      </c>
      <c r="H5" s="3">
        <f t="shared" si="2"/>
        <v>1.1111111111111112</v>
      </c>
      <c r="I5" s="11">
        <f t="shared" si="3"/>
        <v>0.3147932731195369</v>
      </c>
      <c r="J5" s="28">
        <f t="shared" si="4"/>
        <v>0.05</v>
      </c>
      <c r="K5" s="10">
        <f t="shared" si="5"/>
        <v>0.015873015873015872</v>
      </c>
      <c r="L5" s="4">
        <f>2*(D5+E5)</f>
        <v>900</v>
      </c>
      <c r="M5" s="5">
        <f t="shared" si="6"/>
        <v>222.22222222222223</v>
      </c>
      <c r="N5" s="4">
        <f t="shared" si="7"/>
        <v>16460.905349794237</v>
      </c>
      <c r="O5" s="6">
        <f t="shared" si="8"/>
        <v>0.028617570283594265</v>
      </c>
      <c r="P5" s="12">
        <f t="shared" si="9"/>
        <v>0.00973386744339941</v>
      </c>
      <c r="Q5" s="12">
        <f t="shared" si="10"/>
        <v>0.07558578987150415</v>
      </c>
    </row>
    <row r="6" spans="1:17" ht="15.75">
      <c r="A6" s="26">
        <v>1</v>
      </c>
      <c r="B6" s="8">
        <f>$B$4+$B$3</f>
        <v>150</v>
      </c>
      <c r="C6" s="21">
        <f t="shared" si="0"/>
        <v>109.10894511799619</v>
      </c>
      <c r="D6" s="7">
        <v>200</v>
      </c>
      <c r="E6" s="7">
        <v>200</v>
      </c>
      <c r="F6" s="21">
        <f t="shared" si="1"/>
        <v>59.523809523809526</v>
      </c>
      <c r="G6" s="2">
        <v>3.3</v>
      </c>
      <c r="H6" s="3">
        <f t="shared" si="2"/>
        <v>1.0416666666666667</v>
      </c>
      <c r="I6" s="11">
        <f t="shared" si="3"/>
        <v>0.3202605159136494</v>
      </c>
      <c r="J6" s="28">
        <f t="shared" si="4"/>
        <v>0.04</v>
      </c>
      <c r="K6" s="10">
        <f t="shared" si="5"/>
        <v>0.011904761904761904</v>
      </c>
      <c r="L6" s="4">
        <f>IF(E6=0,3.1415926*D6,2*(D6+E6))</f>
        <v>800</v>
      </c>
      <c r="M6" s="5">
        <f t="shared" si="6"/>
        <v>200</v>
      </c>
      <c r="N6" s="4">
        <f t="shared" si="7"/>
        <v>13888.888888888889</v>
      </c>
      <c r="O6" s="6">
        <f t="shared" si="8"/>
        <v>0.029813342572325176</v>
      </c>
      <c r="P6" s="12">
        <f t="shared" si="9"/>
        <v>0.009902922569995342</v>
      </c>
      <c r="Q6" s="12">
        <f t="shared" si="10"/>
        <v>0.06643282312925171</v>
      </c>
    </row>
    <row r="7" spans="1:17" ht="15.75">
      <c r="A7" s="25">
        <v>2</v>
      </c>
      <c r="B7" s="1">
        <f>B6+$B$4</f>
        <v>250</v>
      </c>
      <c r="C7" s="21">
        <f t="shared" si="0"/>
        <v>140.85904245475274</v>
      </c>
      <c r="D7" s="7">
        <v>200</v>
      </c>
      <c r="E7" s="7">
        <v>200</v>
      </c>
      <c r="F7" s="21">
        <f t="shared" si="1"/>
        <v>99.2063492063492</v>
      </c>
      <c r="G7" s="2">
        <v>3.3</v>
      </c>
      <c r="H7" s="3">
        <f t="shared" si="2"/>
        <v>1.7361111111111112</v>
      </c>
      <c r="I7" s="11">
        <f t="shared" si="3"/>
        <v>0.7947796672508676</v>
      </c>
      <c r="J7" s="28">
        <f t="shared" si="4"/>
        <v>0.04</v>
      </c>
      <c r="K7" s="10">
        <f t="shared" si="5"/>
        <v>0.01984126984126984</v>
      </c>
      <c r="L7" s="4">
        <f>2*(D7+E7)</f>
        <v>800</v>
      </c>
      <c r="M7" s="5">
        <f t="shared" si="6"/>
        <v>200</v>
      </c>
      <c r="N7" s="4">
        <f t="shared" si="7"/>
        <v>23148.148148148146</v>
      </c>
      <c r="O7" s="6">
        <f t="shared" si="8"/>
        <v>0.026635234230487255</v>
      </c>
      <c r="P7" s="12">
        <f t="shared" si="9"/>
        <v>0.024575747286668753</v>
      </c>
      <c r="Q7" s="12">
        <f t="shared" si="10"/>
        <v>0.18453561980347694</v>
      </c>
    </row>
    <row r="8" spans="1:17" ht="15.75">
      <c r="A8" s="26">
        <v>3</v>
      </c>
      <c r="B8" s="1">
        <f>B7+$B$3</f>
        <v>300</v>
      </c>
      <c r="C8" s="21">
        <f t="shared" si="0"/>
        <v>154.30334996209191</v>
      </c>
      <c r="D8" s="7">
        <v>200</v>
      </c>
      <c r="E8" s="7">
        <v>200</v>
      </c>
      <c r="F8" s="21">
        <f t="shared" si="1"/>
        <v>119.04761904761905</v>
      </c>
      <c r="G8" s="2">
        <v>3.3</v>
      </c>
      <c r="H8" s="3">
        <f t="shared" si="2"/>
        <v>2.0833333333333335</v>
      </c>
      <c r="I8" s="11">
        <f t="shared" si="3"/>
        <v>1.1013548656642889</v>
      </c>
      <c r="J8" s="28">
        <f t="shared" si="4"/>
        <v>0.04</v>
      </c>
      <c r="K8" s="10">
        <f t="shared" si="5"/>
        <v>0.023809523809523808</v>
      </c>
      <c r="L8" s="4">
        <f>2*(D8+E8)</f>
        <v>800</v>
      </c>
      <c r="M8" s="5">
        <f t="shared" si="6"/>
        <v>200</v>
      </c>
      <c r="N8" s="4">
        <f t="shared" si="7"/>
        <v>27777.777777777777</v>
      </c>
      <c r="O8" s="6">
        <f t="shared" si="8"/>
        <v>0.025631531419096177</v>
      </c>
      <c r="P8" s="12">
        <f t="shared" si="9"/>
        <v>0.03405549986593348</v>
      </c>
      <c r="Q8" s="12">
        <f t="shared" si="10"/>
        <v>0.26573129251700683</v>
      </c>
    </row>
    <row r="9" spans="1:17" ht="15.75">
      <c r="A9" s="25">
        <v>4</v>
      </c>
      <c r="B9" s="1">
        <f>B8+$B$4</f>
        <v>400</v>
      </c>
      <c r="C9" s="21">
        <f t="shared" si="0"/>
        <v>178.1741612749496</v>
      </c>
      <c r="D9" s="7">
        <v>200</v>
      </c>
      <c r="E9" s="7">
        <v>200</v>
      </c>
      <c r="F9" s="21">
        <f t="shared" si="1"/>
        <v>158.73015873015873</v>
      </c>
      <c r="G9" s="2">
        <v>3.3</v>
      </c>
      <c r="H9" s="3">
        <f t="shared" si="2"/>
        <v>2.7777777777777777</v>
      </c>
      <c r="I9" s="11">
        <f t="shared" si="3"/>
        <v>1.8473155578936475</v>
      </c>
      <c r="J9" s="28">
        <f t="shared" si="4"/>
        <v>0.04</v>
      </c>
      <c r="K9" s="10">
        <f t="shared" si="5"/>
        <v>0.031746031746031744</v>
      </c>
      <c r="L9" s="4">
        <f>IF(E9=0,3.1415926*D9,2*(D9+E9))</f>
        <v>800</v>
      </c>
      <c r="M9" s="5">
        <f t="shared" si="6"/>
        <v>200</v>
      </c>
      <c r="N9" s="4">
        <f t="shared" si="7"/>
        <v>37037.03703703704</v>
      </c>
      <c r="O9" s="6">
        <f t="shared" si="8"/>
        <v>0.024183040030607755</v>
      </c>
      <c r="P9" s="12">
        <f t="shared" si="9"/>
        <v>0.05712169319399033</v>
      </c>
      <c r="Q9" s="12">
        <f t="shared" si="10"/>
        <v>0.47241118669690085</v>
      </c>
    </row>
    <row r="10" spans="1:17" ht="15.75">
      <c r="A10" s="26">
        <v>5</v>
      </c>
      <c r="B10" s="1">
        <f>B9+$B$3</f>
        <v>450</v>
      </c>
      <c r="C10" s="21">
        <f t="shared" si="0"/>
        <v>188.9822365046136</v>
      </c>
      <c r="D10" s="7">
        <v>300</v>
      </c>
      <c r="E10" s="7">
        <v>200</v>
      </c>
      <c r="F10" s="21">
        <f t="shared" si="1"/>
        <v>119.04761904761904</v>
      </c>
      <c r="G10" s="2">
        <v>3.3</v>
      </c>
      <c r="H10" s="3">
        <f t="shared" si="2"/>
        <v>2.0833333333333335</v>
      </c>
      <c r="I10" s="11">
        <f t="shared" si="3"/>
        <v>0.8769013067151278</v>
      </c>
      <c r="J10" s="28">
        <f t="shared" si="4"/>
        <v>0.06</v>
      </c>
      <c r="K10" s="10">
        <f t="shared" si="5"/>
        <v>0.03571428571428571</v>
      </c>
      <c r="L10" s="4">
        <f>2*(D10+E10)</f>
        <v>1000</v>
      </c>
      <c r="M10" s="5">
        <f t="shared" si="6"/>
        <v>240</v>
      </c>
      <c r="N10" s="4">
        <f t="shared" si="7"/>
        <v>33333.333333333336</v>
      </c>
      <c r="O10" s="6">
        <f t="shared" si="8"/>
        <v>0.024489461947535204</v>
      </c>
      <c r="P10" s="12">
        <f t="shared" si="9"/>
        <v>0.027115068234852432</v>
      </c>
      <c r="Q10" s="12">
        <f t="shared" si="10"/>
        <v>0.26573129251700683</v>
      </c>
    </row>
    <row r="11" spans="1:17" ht="15.75">
      <c r="A11" s="25">
        <v>6</v>
      </c>
      <c r="B11" s="1">
        <f>B10+$B$4</f>
        <v>550</v>
      </c>
      <c r="C11" s="21">
        <f t="shared" si="0"/>
        <v>208.92772350933623</v>
      </c>
      <c r="D11" s="7">
        <v>300</v>
      </c>
      <c r="E11" s="7">
        <v>200</v>
      </c>
      <c r="F11" s="21">
        <f t="shared" si="1"/>
        <v>145.5026455026455</v>
      </c>
      <c r="G11" s="2">
        <v>3.3</v>
      </c>
      <c r="H11" s="3">
        <f t="shared" si="2"/>
        <v>2.5462962962962963</v>
      </c>
      <c r="I11" s="11">
        <f t="shared" si="3"/>
        <v>1.2574203012202987</v>
      </c>
      <c r="J11" s="28">
        <f t="shared" si="4"/>
        <v>0.06</v>
      </c>
      <c r="K11" s="10">
        <f t="shared" si="5"/>
        <v>0.04365079365079365</v>
      </c>
      <c r="L11" s="4">
        <f>2*(D11+E11)</f>
        <v>1000</v>
      </c>
      <c r="M11" s="5">
        <f t="shared" si="6"/>
        <v>240</v>
      </c>
      <c r="N11" s="4">
        <f t="shared" si="7"/>
        <v>40740.74074074074</v>
      </c>
      <c r="O11" s="6">
        <f t="shared" si="8"/>
        <v>0.023507618962678393</v>
      </c>
      <c r="P11" s="12">
        <f t="shared" si="9"/>
        <v>0.03888127090971857</v>
      </c>
      <c r="Q11" s="12">
        <f t="shared" si="10"/>
        <v>0.3969566221550348</v>
      </c>
    </row>
    <row r="12" spans="1:17" ht="15.75">
      <c r="A12" s="26">
        <v>7</v>
      </c>
      <c r="B12" s="1">
        <f>B11+$B$3</f>
        <v>600</v>
      </c>
      <c r="C12" s="21">
        <f t="shared" si="0"/>
        <v>218.21789023599237</v>
      </c>
      <c r="D12" s="7">
        <v>300</v>
      </c>
      <c r="E12" s="7">
        <v>200</v>
      </c>
      <c r="F12" s="21">
        <f t="shared" si="1"/>
        <v>158.73015873015873</v>
      </c>
      <c r="G12" s="2">
        <v>3.3</v>
      </c>
      <c r="H12" s="3">
        <f t="shared" si="2"/>
        <v>2.7777777777777777</v>
      </c>
      <c r="I12" s="11">
        <f t="shared" si="3"/>
        <v>1.470836945597062</v>
      </c>
      <c r="J12" s="28">
        <f t="shared" si="4"/>
        <v>0.06</v>
      </c>
      <c r="K12" s="10">
        <f t="shared" si="5"/>
        <v>0.047619047619047616</v>
      </c>
      <c r="L12" s="4">
        <f>IF(E12=0,3.1415926*D12,2*(D12+E12))</f>
        <v>1000</v>
      </c>
      <c r="M12" s="5">
        <f t="shared" si="6"/>
        <v>240</v>
      </c>
      <c r="N12" s="4">
        <f t="shared" si="7"/>
        <v>44444.44444444444</v>
      </c>
      <c r="O12" s="6">
        <f t="shared" si="8"/>
        <v>0.023105511290833856</v>
      </c>
      <c r="P12" s="12">
        <f t="shared" si="9"/>
        <v>0.04548042503392275</v>
      </c>
      <c r="Q12" s="12">
        <f t="shared" si="10"/>
        <v>0.47241118669690085</v>
      </c>
    </row>
    <row r="13" spans="1:17" ht="15.75">
      <c r="A13" s="25">
        <v>8</v>
      </c>
      <c r="B13" s="1">
        <f>B12+$B$4</f>
        <v>700</v>
      </c>
      <c r="C13" s="21">
        <f t="shared" si="0"/>
        <v>235.70226039551585</v>
      </c>
      <c r="D13" s="7">
        <v>300</v>
      </c>
      <c r="E13" s="7">
        <v>200</v>
      </c>
      <c r="F13" s="21">
        <f t="shared" si="1"/>
        <v>185.1851851851852</v>
      </c>
      <c r="G13" s="2">
        <v>3.3</v>
      </c>
      <c r="H13" s="3">
        <f t="shared" si="2"/>
        <v>3.240740740740741</v>
      </c>
      <c r="I13" s="11">
        <f t="shared" si="3"/>
        <v>1.9432430798600728</v>
      </c>
      <c r="J13" s="28">
        <f t="shared" si="4"/>
        <v>0.06</v>
      </c>
      <c r="K13" s="10">
        <f t="shared" si="5"/>
        <v>0.05555555555555555</v>
      </c>
      <c r="L13" s="4">
        <f>2*(D13+E13)</f>
        <v>1000</v>
      </c>
      <c r="M13" s="5">
        <f t="shared" si="6"/>
        <v>240</v>
      </c>
      <c r="N13" s="4">
        <f t="shared" si="7"/>
        <v>51851.851851851854</v>
      </c>
      <c r="O13" s="6">
        <f t="shared" si="8"/>
        <v>0.02242769304488598</v>
      </c>
      <c r="P13" s="12">
        <f t="shared" si="9"/>
        <v>0.06008791217872828</v>
      </c>
      <c r="Q13" s="12">
        <f t="shared" si="10"/>
        <v>0.6430041152263375</v>
      </c>
    </row>
    <row r="14" spans="1:17" ht="15.75">
      <c r="A14" s="26">
        <v>9</v>
      </c>
      <c r="B14" s="1">
        <f>B13+$B$5</f>
        <v>900</v>
      </c>
      <c r="C14" s="21">
        <f t="shared" si="0"/>
        <v>267.2612419124244</v>
      </c>
      <c r="D14" s="7">
        <v>300</v>
      </c>
      <c r="E14" s="7">
        <v>300</v>
      </c>
      <c r="F14" s="21">
        <f t="shared" si="1"/>
        <v>238.09523809523807</v>
      </c>
      <c r="G14" s="2">
        <v>3.3</v>
      </c>
      <c r="H14" s="3">
        <f t="shared" si="2"/>
        <v>2.7777777777777777</v>
      </c>
      <c r="I14" s="11">
        <f t="shared" si="3"/>
        <v>1.1128253596082258</v>
      </c>
      <c r="J14" s="28">
        <f t="shared" si="4"/>
        <v>0.09</v>
      </c>
      <c r="K14" s="10">
        <f t="shared" si="5"/>
        <v>0.07142857142857142</v>
      </c>
      <c r="L14" s="4">
        <f>2*(D14+E14)</f>
        <v>1200</v>
      </c>
      <c r="M14" s="5">
        <f t="shared" si="6"/>
        <v>300</v>
      </c>
      <c r="N14" s="4">
        <f t="shared" si="7"/>
        <v>55555.55555555555</v>
      </c>
      <c r="O14" s="6">
        <f t="shared" si="8"/>
        <v>0.021851843425034257</v>
      </c>
      <c r="P14" s="12">
        <f t="shared" si="9"/>
        <v>0.034410184279784345</v>
      </c>
      <c r="Q14" s="12">
        <f t="shared" si="10"/>
        <v>0.47241118669690085</v>
      </c>
    </row>
    <row r="15" spans="1:17" ht="15.75">
      <c r="A15" s="25">
        <v>10</v>
      </c>
      <c r="B15" s="1">
        <f>B14+$B$4</f>
        <v>1000</v>
      </c>
      <c r="C15" s="21">
        <f t="shared" si="0"/>
        <v>281.7180849095055</v>
      </c>
      <c r="D15" s="7">
        <v>300</v>
      </c>
      <c r="E15" s="7">
        <v>300</v>
      </c>
      <c r="F15" s="21">
        <f t="shared" si="1"/>
        <v>264.55026455026456</v>
      </c>
      <c r="G15" s="2">
        <v>3.3</v>
      </c>
      <c r="H15" s="3">
        <f t="shared" si="2"/>
        <v>3.0864197530864197</v>
      </c>
      <c r="I15" s="11">
        <f t="shared" si="3"/>
        <v>1.3460293550799083</v>
      </c>
      <c r="J15" s="28">
        <f t="shared" si="4"/>
        <v>0.09</v>
      </c>
      <c r="K15" s="10">
        <f t="shared" si="5"/>
        <v>0.07936507936507936</v>
      </c>
      <c r="L15" s="4">
        <f>IF(E15=0,3.1415926*D15,2*(D15+E15))</f>
        <v>1200</v>
      </c>
      <c r="M15" s="5">
        <f t="shared" si="6"/>
        <v>300</v>
      </c>
      <c r="N15" s="4">
        <f t="shared" si="7"/>
        <v>61728.395061728384</v>
      </c>
      <c r="O15" s="6">
        <f t="shared" si="8"/>
        <v>0.02140920872407098</v>
      </c>
      <c r="P15" s="12">
        <f t="shared" si="9"/>
        <v>0.041621192179341626</v>
      </c>
      <c r="Q15" s="12">
        <f t="shared" si="10"/>
        <v>0.5832236872801245</v>
      </c>
    </row>
    <row r="16" spans="1:17" ht="15.75">
      <c r="A16" s="26">
        <v>11</v>
      </c>
      <c r="B16" s="1">
        <f>B15+$B$4</f>
        <v>1100</v>
      </c>
      <c r="C16" s="21">
        <f t="shared" si="0"/>
        <v>295.4684201426394</v>
      </c>
      <c r="D16" s="7">
        <v>300</v>
      </c>
      <c r="E16" s="7">
        <v>300</v>
      </c>
      <c r="F16" s="21">
        <f t="shared" si="1"/>
        <v>291.005291005291</v>
      </c>
      <c r="G16" s="2">
        <v>3.3</v>
      </c>
      <c r="H16" s="3">
        <f t="shared" si="2"/>
        <v>3.3950617283950617</v>
      </c>
      <c r="I16" s="11">
        <f t="shared" si="3"/>
        <v>1.5995029085516737</v>
      </c>
      <c r="J16" s="28">
        <f t="shared" si="4"/>
        <v>0.09</v>
      </c>
      <c r="K16" s="10">
        <f t="shared" si="5"/>
        <v>0.0873015873015873</v>
      </c>
      <c r="L16" s="4">
        <f>2*(D16+E16)</f>
        <v>1200</v>
      </c>
      <c r="M16" s="5">
        <f t="shared" si="6"/>
        <v>300</v>
      </c>
      <c r="N16" s="4">
        <f t="shared" si="7"/>
        <v>67901.23456790122</v>
      </c>
      <c r="O16" s="6">
        <f t="shared" si="8"/>
        <v>0.0210254717415628</v>
      </c>
      <c r="P16" s="12">
        <f t="shared" si="9"/>
        <v>0.049458964395537215</v>
      </c>
      <c r="Q16" s="12">
        <f t="shared" si="10"/>
        <v>0.7057006616089507</v>
      </c>
    </row>
    <row r="17" spans="1:17" ht="15.75">
      <c r="A17" s="25">
        <v>12</v>
      </c>
      <c r="B17" s="1">
        <f>B16+$B$5</f>
        <v>1300</v>
      </c>
      <c r="C17" s="21">
        <f t="shared" si="0"/>
        <v>321.2080372198105</v>
      </c>
      <c r="D17" s="7">
        <v>300</v>
      </c>
      <c r="E17" s="7">
        <v>300</v>
      </c>
      <c r="F17" s="21">
        <f t="shared" si="1"/>
        <v>343.9153439153439</v>
      </c>
      <c r="G17" s="2">
        <v>3.3</v>
      </c>
      <c r="H17" s="3">
        <f t="shared" si="2"/>
        <v>4.012345679012346</v>
      </c>
      <c r="I17" s="11">
        <f t="shared" si="3"/>
        <v>2.1665556372093953</v>
      </c>
      <c r="J17" s="28">
        <f t="shared" si="4"/>
        <v>0.09</v>
      </c>
      <c r="K17" s="10">
        <f t="shared" si="5"/>
        <v>0.10317460317460317</v>
      </c>
      <c r="L17" s="4">
        <f>2*(D17+E17)</f>
        <v>1200</v>
      </c>
      <c r="M17" s="5">
        <f t="shared" si="6"/>
        <v>300</v>
      </c>
      <c r="N17" s="4">
        <f t="shared" si="7"/>
        <v>80246.91358024691</v>
      </c>
      <c r="O17" s="6">
        <f t="shared" si="8"/>
        <v>0.020390563436587187</v>
      </c>
      <c r="P17" s="12">
        <f t="shared" si="9"/>
        <v>0.0669930623750586</v>
      </c>
      <c r="Q17" s="12">
        <f t="shared" si="10"/>
        <v>0.9856480315034107</v>
      </c>
    </row>
    <row r="18" spans="1:17" ht="15.75">
      <c r="A18" s="26">
        <v>13</v>
      </c>
      <c r="B18" s="1">
        <f>B17+$B$4</f>
        <v>1400</v>
      </c>
      <c r="C18" s="21">
        <f t="shared" si="0"/>
        <v>333.3333333333333</v>
      </c>
      <c r="D18" s="7">
        <v>300</v>
      </c>
      <c r="E18" s="7">
        <v>300</v>
      </c>
      <c r="F18" s="21">
        <f t="shared" si="1"/>
        <v>370.3703703703704</v>
      </c>
      <c r="G18" s="2">
        <v>3.3</v>
      </c>
      <c r="H18" s="3">
        <f t="shared" si="2"/>
        <v>4.320987654320987</v>
      </c>
      <c r="I18" s="11">
        <f t="shared" si="3"/>
        <v>2.4798513043048227</v>
      </c>
      <c r="J18" s="28">
        <f t="shared" si="4"/>
        <v>0.09</v>
      </c>
      <c r="K18" s="10">
        <f t="shared" si="5"/>
        <v>0.1111111111111111</v>
      </c>
      <c r="L18" s="4">
        <f>IF(E18=0,3.1415926*D18,2*(D18+E18))</f>
        <v>1200</v>
      </c>
      <c r="M18" s="5">
        <f t="shared" si="6"/>
        <v>300</v>
      </c>
      <c r="N18" s="4">
        <f t="shared" si="7"/>
        <v>86419.75308641973</v>
      </c>
      <c r="O18" s="6">
        <f t="shared" si="8"/>
        <v>0.020124062346993127</v>
      </c>
      <c r="P18" s="12">
        <f t="shared" si="9"/>
        <v>0.0766806216544472</v>
      </c>
      <c r="Q18" s="12">
        <f t="shared" si="10"/>
        <v>1.143118427069044</v>
      </c>
    </row>
    <row r="19" spans="1:17" ht="15.75">
      <c r="A19" s="25">
        <v>14</v>
      </c>
      <c r="B19" s="1">
        <f>B18+$B$5</f>
        <v>1600</v>
      </c>
      <c r="C19" s="21">
        <f t="shared" si="0"/>
        <v>356.3483225498992</v>
      </c>
      <c r="D19" s="7">
        <v>400</v>
      </c>
      <c r="E19" s="7">
        <v>300</v>
      </c>
      <c r="F19" s="21">
        <f t="shared" si="1"/>
        <v>317.46031746031747</v>
      </c>
      <c r="G19" s="2">
        <v>3.3</v>
      </c>
      <c r="H19" s="3">
        <f t="shared" si="2"/>
        <v>3.7037037037037037</v>
      </c>
      <c r="I19" s="11">
        <f t="shared" si="3"/>
        <v>1.5851209723374198</v>
      </c>
      <c r="J19" s="28">
        <f t="shared" si="4"/>
        <v>0.12</v>
      </c>
      <c r="K19" s="10">
        <f t="shared" si="5"/>
        <v>0.12698412698412698</v>
      </c>
      <c r="L19" s="4">
        <f>2*(D19+E19)</f>
        <v>1400</v>
      </c>
      <c r="M19" s="5">
        <f t="shared" si="6"/>
        <v>342.85714285714283</v>
      </c>
      <c r="N19" s="4">
        <f t="shared" si="7"/>
        <v>84656.08465608464</v>
      </c>
      <c r="O19" s="6">
        <f t="shared" si="8"/>
        <v>0.02000957902742821</v>
      </c>
      <c r="P19" s="12">
        <f t="shared" si="9"/>
        <v>0.04901425393745886</v>
      </c>
      <c r="Q19" s="12">
        <f t="shared" si="10"/>
        <v>0.8398421096833795</v>
      </c>
    </row>
    <row r="20" spans="1:17" ht="15.75">
      <c r="A20" s="26">
        <v>15</v>
      </c>
      <c r="B20" s="1">
        <f aca="true" t="shared" si="11" ref="B20:B30">B19+$B$4</f>
        <v>1700</v>
      </c>
      <c r="C20" s="21">
        <f t="shared" si="0"/>
        <v>367.31544334622646</v>
      </c>
      <c r="D20" s="7">
        <v>400</v>
      </c>
      <c r="E20" s="7">
        <v>300</v>
      </c>
      <c r="F20" s="21">
        <f t="shared" si="1"/>
        <v>337.3015873015873</v>
      </c>
      <c r="G20" s="2">
        <v>3.3</v>
      </c>
      <c r="H20" s="3">
        <f t="shared" si="2"/>
        <v>3.935185185185185</v>
      </c>
      <c r="I20" s="11">
        <f t="shared" si="3"/>
        <v>1.769826951619938</v>
      </c>
      <c r="J20" s="28">
        <f t="shared" si="4"/>
        <v>0.12</v>
      </c>
      <c r="K20" s="10">
        <f t="shared" si="5"/>
        <v>0.1349206349206349</v>
      </c>
      <c r="L20" s="4">
        <f>2*(D20+E20)</f>
        <v>1400</v>
      </c>
      <c r="M20" s="5">
        <f t="shared" si="6"/>
        <v>342.85714285714283</v>
      </c>
      <c r="N20" s="4">
        <f t="shared" si="7"/>
        <v>89947.08994708993</v>
      </c>
      <c r="O20" s="6">
        <f t="shared" si="8"/>
        <v>0.019790121782478427</v>
      </c>
      <c r="P20" s="12">
        <f t="shared" si="9"/>
        <v>0.054725632393937476</v>
      </c>
      <c r="Q20" s="12">
        <f t="shared" si="10"/>
        <v>0.9481030066347527</v>
      </c>
    </row>
    <row r="21" spans="1:17" ht="15.75">
      <c r="A21" s="25">
        <v>16</v>
      </c>
      <c r="B21" s="1">
        <f t="shared" si="11"/>
        <v>1800</v>
      </c>
      <c r="C21" s="21">
        <f t="shared" si="0"/>
        <v>377.9644730092272</v>
      </c>
      <c r="D21" s="7">
        <v>400</v>
      </c>
      <c r="E21" s="7">
        <v>300</v>
      </c>
      <c r="F21" s="21">
        <f t="shared" si="1"/>
        <v>357.1428571428571</v>
      </c>
      <c r="G21" s="2">
        <v>3.3</v>
      </c>
      <c r="H21" s="3">
        <f t="shared" si="2"/>
        <v>4.166666666666667</v>
      </c>
      <c r="I21" s="11">
        <f t="shared" si="3"/>
        <v>1.9639738646324205</v>
      </c>
      <c r="J21" s="28">
        <f t="shared" si="4"/>
        <v>0.12</v>
      </c>
      <c r="K21" s="10">
        <f t="shared" si="5"/>
        <v>0.14285714285714285</v>
      </c>
      <c r="L21" s="4">
        <f>IF(E21=0,3.1415926*D21,2*(D21+E21))</f>
        <v>1400</v>
      </c>
      <c r="M21" s="5">
        <f t="shared" si="6"/>
        <v>342.85714285714283</v>
      </c>
      <c r="N21" s="4">
        <f t="shared" si="7"/>
        <v>95238.09523809524</v>
      </c>
      <c r="O21" s="6">
        <f t="shared" si="8"/>
        <v>0.019588726338151934</v>
      </c>
      <c r="P21" s="12">
        <f t="shared" si="9"/>
        <v>0.060728938300322215</v>
      </c>
      <c r="Q21" s="12">
        <f t="shared" si="10"/>
        <v>1.0629251700680273</v>
      </c>
    </row>
    <row r="22" spans="1:17" ht="15.75">
      <c r="A22" s="26">
        <v>17</v>
      </c>
      <c r="B22" s="1">
        <f t="shared" si="11"/>
        <v>1900</v>
      </c>
      <c r="C22" s="21">
        <f t="shared" si="0"/>
        <v>388.32158167381164</v>
      </c>
      <c r="D22" s="7">
        <v>400</v>
      </c>
      <c r="E22" s="7">
        <v>300</v>
      </c>
      <c r="F22" s="21">
        <f t="shared" si="1"/>
        <v>376.984126984127</v>
      </c>
      <c r="G22" s="2">
        <v>3.3</v>
      </c>
      <c r="H22" s="3">
        <f t="shared" si="2"/>
        <v>4.398148148148148</v>
      </c>
      <c r="I22" s="11">
        <f t="shared" si="3"/>
        <v>2.1675197318079755</v>
      </c>
      <c r="J22" s="28">
        <f t="shared" si="4"/>
        <v>0.12</v>
      </c>
      <c r="K22" s="10">
        <f t="shared" si="5"/>
        <v>0.15079365079365079</v>
      </c>
      <c r="L22" s="4">
        <f>2*(D22+E22)</f>
        <v>1400</v>
      </c>
      <c r="M22" s="5">
        <f t="shared" si="6"/>
        <v>342.85714285714283</v>
      </c>
      <c r="N22" s="4">
        <f t="shared" si="7"/>
        <v>100529.10052910051</v>
      </c>
      <c r="O22" s="6">
        <f t="shared" si="8"/>
        <v>0.01940311076394008</v>
      </c>
      <c r="P22" s="12">
        <f t="shared" si="9"/>
        <v>0.0670228735871359</v>
      </c>
      <c r="Q22" s="12">
        <f t="shared" si="10"/>
        <v>1.184308599983203</v>
      </c>
    </row>
    <row r="23" spans="1:17" ht="15.75">
      <c r="A23" s="25">
        <v>18</v>
      </c>
      <c r="B23" s="1">
        <f t="shared" si="11"/>
        <v>2000</v>
      </c>
      <c r="C23" s="21">
        <f t="shared" si="0"/>
        <v>398.4095364447979</v>
      </c>
      <c r="D23" s="7">
        <v>400</v>
      </c>
      <c r="E23" s="7">
        <v>300</v>
      </c>
      <c r="F23" s="21">
        <f t="shared" si="1"/>
        <v>396.8253968253968</v>
      </c>
      <c r="G23" s="2">
        <v>3.3</v>
      </c>
      <c r="H23" s="3">
        <f t="shared" si="2"/>
        <v>4.62962962962963</v>
      </c>
      <c r="I23" s="11">
        <f t="shared" si="3"/>
        <v>2.3804270950370174</v>
      </c>
      <c r="J23" s="28">
        <f t="shared" si="4"/>
        <v>0.12</v>
      </c>
      <c r="K23" s="10">
        <f t="shared" si="5"/>
        <v>0.15873015873015872</v>
      </c>
      <c r="L23" s="4">
        <f>2*(D23+E23)</f>
        <v>1400</v>
      </c>
      <c r="M23" s="5">
        <f t="shared" si="6"/>
        <v>342.85714285714283</v>
      </c>
      <c r="N23" s="4">
        <f t="shared" si="7"/>
        <v>105820.1058201058</v>
      </c>
      <c r="O23" s="6">
        <f t="shared" si="8"/>
        <v>0.019231377756891266</v>
      </c>
      <c r="P23" s="12">
        <f t="shared" si="9"/>
        <v>0.07360627999496033</v>
      </c>
      <c r="Q23" s="12">
        <f t="shared" si="10"/>
        <v>1.3122532963802804</v>
      </c>
    </row>
    <row r="24" spans="1:17" ht="15.75">
      <c r="A24" s="26">
        <v>19</v>
      </c>
      <c r="B24" s="1">
        <f t="shared" si="11"/>
        <v>2100</v>
      </c>
      <c r="C24" s="21">
        <f t="shared" si="0"/>
        <v>408.24829046386304</v>
      </c>
      <c r="D24" s="7">
        <v>400</v>
      </c>
      <c r="E24" s="7">
        <v>300</v>
      </c>
      <c r="F24" s="21">
        <f t="shared" si="1"/>
        <v>416.66666666666663</v>
      </c>
      <c r="G24" s="2">
        <v>3.3</v>
      </c>
      <c r="H24" s="3">
        <f t="shared" si="2"/>
        <v>4.861111111111111</v>
      </c>
      <c r="I24" s="11">
        <f t="shared" si="3"/>
        <v>2.602662383791762</v>
      </c>
      <c r="J24" s="28">
        <f t="shared" si="4"/>
        <v>0.12</v>
      </c>
      <c r="K24" s="10">
        <f t="shared" si="5"/>
        <v>0.16666666666666666</v>
      </c>
      <c r="L24" s="4">
        <f>IF(E24=0,3.1415926*D24,2*(D24+E24))</f>
        <v>1400</v>
      </c>
      <c r="M24" s="5">
        <f t="shared" si="6"/>
        <v>342.85714285714283</v>
      </c>
      <c r="N24" s="4">
        <f t="shared" si="7"/>
        <v>111111.1111111111</v>
      </c>
      <c r="O24" s="6">
        <f t="shared" si="8"/>
        <v>0.0190719346904518</v>
      </c>
      <c r="P24" s="12">
        <f t="shared" si="9"/>
        <v>0.08047811947408044</v>
      </c>
      <c r="Q24" s="12">
        <f t="shared" si="10"/>
        <v>1.4467592592592589</v>
      </c>
    </row>
    <row r="25" spans="1:17" ht="15.75">
      <c r="A25" s="25">
        <v>20</v>
      </c>
      <c r="B25" s="1">
        <f t="shared" si="11"/>
        <v>2200</v>
      </c>
      <c r="C25" s="21">
        <f t="shared" si="0"/>
        <v>417.85544701867246</v>
      </c>
      <c r="D25" s="7">
        <v>400</v>
      </c>
      <c r="E25" s="7">
        <v>300</v>
      </c>
      <c r="F25" s="21">
        <f t="shared" si="1"/>
        <v>436.50793650793645</v>
      </c>
      <c r="G25" s="2">
        <v>3.3</v>
      </c>
      <c r="H25" s="3">
        <f t="shared" si="2"/>
        <v>5.092592592592593</v>
      </c>
      <c r="I25" s="11">
        <f t="shared" si="3"/>
        <v>2.834195391287772</v>
      </c>
      <c r="J25" s="28">
        <f t="shared" si="4"/>
        <v>0.12</v>
      </c>
      <c r="K25" s="10">
        <f t="shared" si="5"/>
        <v>0.1746031746031746</v>
      </c>
      <c r="L25" s="4">
        <f aca="true" t="shared" si="12" ref="L25:L30">2*(D25+E25)</f>
        <v>1400</v>
      </c>
      <c r="M25" s="5">
        <f t="shared" si="6"/>
        <v>342.85714285714283</v>
      </c>
      <c r="N25" s="4">
        <f t="shared" si="7"/>
        <v>116402.11640211637</v>
      </c>
      <c r="O25" s="6">
        <f t="shared" si="8"/>
        <v>0.01892343317604698</v>
      </c>
      <c r="P25" s="12">
        <f t="shared" si="9"/>
        <v>0.08763745798663487</v>
      </c>
      <c r="Q25" s="12">
        <f t="shared" si="10"/>
        <v>1.5878264886201392</v>
      </c>
    </row>
    <row r="26" spans="1:17" ht="15.75">
      <c r="A26" s="26">
        <v>21</v>
      </c>
      <c r="B26" s="1">
        <f t="shared" si="11"/>
        <v>2300</v>
      </c>
      <c r="C26" s="21">
        <f t="shared" si="0"/>
        <v>427.2466296411038</v>
      </c>
      <c r="D26" s="7">
        <v>300</v>
      </c>
      <c r="E26" s="7">
        <v>300</v>
      </c>
      <c r="F26" s="21">
        <f t="shared" si="1"/>
        <v>608.4656084656084</v>
      </c>
      <c r="G26" s="2">
        <v>3.3</v>
      </c>
      <c r="H26" s="3">
        <f t="shared" si="2"/>
        <v>7.098765432098766</v>
      </c>
      <c r="I26" s="11">
        <f t="shared" si="3"/>
        <v>6.176323421433383</v>
      </c>
      <c r="J26" s="28">
        <f t="shared" si="4"/>
        <v>0.09</v>
      </c>
      <c r="K26" s="10">
        <f t="shared" si="5"/>
        <v>0.18253968253968253</v>
      </c>
      <c r="L26" s="4">
        <f t="shared" si="12"/>
        <v>1200</v>
      </c>
      <c r="M26" s="5">
        <f t="shared" si="6"/>
        <v>300</v>
      </c>
      <c r="N26" s="4">
        <f t="shared" si="7"/>
        <v>141975.30864197528</v>
      </c>
      <c r="O26" s="6">
        <f t="shared" si="8"/>
        <v>0.018570365111084116</v>
      </c>
      <c r="P26" s="12">
        <f t="shared" si="9"/>
        <v>0.19098093449082815</v>
      </c>
      <c r="Q26" s="12">
        <f t="shared" si="10"/>
        <v>3.0852533057118596</v>
      </c>
    </row>
    <row r="27" spans="1:17" ht="15.75">
      <c r="A27" s="26">
        <v>22</v>
      </c>
      <c r="B27" s="1">
        <f t="shared" si="11"/>
        <v>2400</v>
      </c>
      <c r="C27" s="21">
        <f t="shared" si="0"/>
        <v>436.43578047198474</v>
      </c>
      <c r="D27" s="7">
        <v>300</v>
      </c>
      <c r="E27" s="7">
        <v>300</v>
      </c>
      <c r="F27" s="21">
        <f t="shared" si="1"/>
        <v>634.9206349206349</v>
      </c>
      <c r="G27" s="2">
        <v>3.3</v>
      </c>
      <c r="H27" s="3">
        <f t="shared" si="2"/>
        <v>7.407407407407407</v>
      </c>
      <c r="I27" s="11">
        <f t="shared" si="3"/>
        <v>6.683378626620991</v>
      </c>
      <c r="J27" s="28">
        <f t="shared" si="4"/>
        <v>0.09</v>
      </c>
      <c r="K27" s="10">
        <f t="shared" si="5"/>
        <v>0.19047619047619047</v>
      </c>
      <c r="L27" s="4">
        <f t="shared" si="12"/>
        <v>1200</v>
      </c>
      <c r="M27" s="5">
        <f t="shared" si="6"/>
        <v>300</v>
      </c>
      <c r="N27" s="4">
        <f t="shared" si="7"/>
        <v>148148.14814814815</v>
      </c>
      <c r="O27" s="6">
        <f t="shared" si="8"/>
        <v>0.01845523870760115</v>
      </c>
      <c r="P27" s="12">
        <f t="shared" si="9"/>
        <v>0.2066598214786948</v>
      </c>
      <c r="Q27" s="12">
        <f t="shared" si="10"/>
        <v>3.359368438733518</v>
      </c>
    </row>
    <row r="28" spans="1:17" ht="15.75">
      <c r="A28" s="26">
        <v>23</v>
      </c>
      <c r="B28" s="1">
        <f t="shared" si="11"/>
        <v>2500</v>
      </c>
      <c r="C28" s="21">
        <f t="shared" si="0"/>
        <v>445.43540318737394</v>
      </c>
      <c r="D28" s="7">
        <v>300</v>
      </c>
      <c r="E28" s="7">
        <v>300</v>
      </c>
      <c r="F28" s="21">
        <f t="shared" si="1"/>
        <v>661.3756613756614</v>
      </c>
      <c r="G28" s="2">
        <v>3.3</v>
      </c>
      <c r="H28" s="3">
        <f t="shared" si="2"/>
        <v>7.716049382716049</v>
      </c>
      <c r="I28" s="11">
        <f t="shared" si="3"/>
        <v>7.209549318192277</v>
      </c>
      <c r="J28" s="28">
        <f t="shared" si="4"/>
        <v>0.09</v>
      </c>
      <c r="K28" s="10">
        <f t="shared" si="5"/>
        <v>0.1984126984126984</v>
      </c>
      <c r="L28" s="4">
        <f t="shared" si="12"/>
        <v>1200</v>
      </c>
      <c r="M28" s="5">
        <f t="shared" si="6"/>
        <v>300</v>
      </c>
      <c r="N28" s="4">
        <f t="shared" si="7"/>
        <v>154320.98765432098</v>
      </c>
      <c r="O28" s="6">
        <f t="shared" si="8"/>
        <v>0.018347385435795213</v>
      </c>
      <c r="P28" s="12">
        <f t="shared" si="9"/>
        <v>0.22292978720446124</v>
      </c>
      <c r="Q28" s="12">
        <f t="shared" si="10"/>
        <v>3.6451480455007785</v>
      </c>
    </row>
    <row r="29" spans="1:17" ht="15.75">
      <c r="A29" s="26">
        <v>24</v>
      </c>
      <c r="B29" s="1">
        <f t="shared" si="11"/>
        <v>2600</v>
      </c>
      <c r="C29" s="21">
        <f t="shared" si="0"/>
        <v>454.25676257949794</v>
      </c>
      <c r="D29" s="7">
        <v>300</v>
      </c>
      <c r="E29" s="7">
        <v>300</v>
      </c>
      <c r="F29" s="21">
        <f t="shared" si="1"/>
        <v>687.8306878306878</v>
      </c>
      <c r="G29" s="2">
        <v>3.3</v>
      </c>
      <c r="H29" s="3">
        <f t="shared" si="2"/>
        <v>8.024691358024691</v>
      </c>
      <c r="I29" s="11">
        <f t="shared" si="3"/>
        <v>7.7548061068549625</v>
      </c>
      <c r="J29" s="28">
        <f t="shared" si="4"/>
        <v>0.09</v>
      </c>
      <c r="K29" s="10">
        <f t="shared" si="5"/>
        <v>0.20634920634920634</v>
      </c>
      <c r="L29" s="4">
        <f t="shared" si="12"/>
        <v>1200</v>
      </c>
      <c r="M29" s="5">
        <f t="shared" si="6"/>
        <v>300</v>
      </c>
      <c r="N29" s="4">
        <f t="shared" si="7"/>
        <v>160493.82716049382</v>
      </c>
      <c r="O29" s="6">
        <f t="shared" si="8"/>
        <v>0.018246111840443037</v>
      </c>
      <c r="P29" s="12">
        <f t="shared" si="9"/>
        <v>0.2397899229083167</v>
      </c>
      <c r="Q29" s="12">
        <f t="shared" si="10"/>
        <v>3.942592126013643</v>
      </c>
    </row>
    <row r="30" spans="1:17" ht="15.75">
      <c r="A30" s="26">
        <v>25</v>
      </c>
      <c r="B30" s="1">
        <f t="shared" si="11"/>
        <v>2700</v>
      </c>
      <c r="C30" s="21">
        <f t="shared" si="0"/>
        <v>462.9100498862757</v>
      </c>
      <c r="D30" s="7">
        <v>300</v>
      </c>
      <c r="E30" s="7">
        <v>300</v>
      </c>
      <c r="F30" s="21">
        <f t="shared" si="1"/>
        <v>714.2857142857142</v>
      </c>
      <c r="G30" s="2">
        <v>3.3</v>
      </c>
      <c r="H30" s="3">
        <f t="shared" si="2"/>
        <v>8.333333333333334</v>
      </c>
      <c r="I30" s="11">
        <f t="shared" si="3"/>
        <v>8.319122332839433</v>
      </c>
      <c r="J30" s="28">
        <f t="shared" si="4"/>
        <v>0.09</v>
      </c>
      <c r="K30" s="10">
        <f t="shared" si="5"/>
        <v>0.21428571428571427</v>
      </c>
      <c r="L30" s="4">
        <f t="shared" si="12"/>
        <v>1200</v>
      </c>
      <c r="M30" s="5">
        <f t="shared" si="6"/>
        <v>300</v>
      </c>
      <c r="N30" s="4">
        <f t="shared" si="7"/>
        <v>166666.66666666666</v>
      </c>
      <c r="O30" s="6">
        <f t="shared" si="8"/>
        <v>0.01815081236255876</v>
      </c>
      <c r="P30" s="12">
        <f t="shared" si="9"/>
        <v>0.25723940423127495</v>
      </c>
      <c r="Q30" s="12">
        <f t="shared" si="10"/>
        <v>4.251700680272109</v>
      </c>
    </row>
  </sheetData>
  <sheetProtection sheet="1" objects="1" scenarios="1"/>
  <conditionalFormatting sqref="H3:H30">
    <cfRule type="cellIs" priority="1" dxfId="0" operator="between" stopIfTrue="1">
      <formula>2</formula>
      <formula>3.7</formula>
    </cfRule>
    <cfRule type="cellIs" priority="2" dxfId="1" operator="between" stopIfTrue="1">
      <formula>3.7</formula>
      <formula>5</formula>
    </cfRule>
    <cfRule type="cellIs" priority="3" dxfId="2" operator="greaterThan" stopIfTrue="1">
      <formula>5</formula>
    </cfRule>
  </conditionalFormatting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145" zoomScaleNormal="135" zoomScaleSheetLayoutView="145" workbookViewId="0" topLeftCell="A1">
      <pane ySplit="2" topLeftCell="BM3" activePane="bottomLeft" state="frozen"/>
      <selection pane="topLeft" activeCell="A3" sqref="A3"/>
      <selection pane="bottomLeft" activeCell="A3" sqref="A3"/>
    </sheetView>
  </sheetViews>
  <sheetFormatPr defaultColWidth="9.00390625" defaultRowHeight="12.75"/>
  <cols>
    <col min="1" max="1" width="3.125" style="27" bestFit="1" customWidth="1"/>
    <col min="2" max="2" width="6.375" style="0" bestFit="1" customWidth="1"/>
    <col min="3" max="3" width="4.25390625" style="22" bestFit="1" customWidth="1"/>
    <col min="4" max="5" width="5.125" style="0" bestFit="1" customWidth="1"/>
    <col min="6" max="6" width="4.25390625" style="22" bestFit="1" customWidth="1"/>
    <col min="7" max="7" width="4.375" style="0" bestFit="1" customWidth="1"/>
    <col min="8" max="9" width="7.00390625" style="0" bestFit="1" customWidth="1"/>
    <col min="10" max="10" width="5.125" style="29" bestFit="1" customWidth="1"/>
    <col min="11" max="11" width="3.875" style="0" bestFit="1" customWidth="1"/>
    <col min="12" max="12" width="4.375" style="0" bestFit="1" customWidth="1"/>
    <col min="13" max="13" width="7.00390625" style="0" bestFit="1" customWidth="1"/>
    <col min="14" max="14" width="5.875" style="0" bestFit="1" customWidth="1"/>
    <col min="15" max="15" width="8.25390625" style="0" bestFit="1" customWidth="1"/>
    <col min="16" max="16" width="5.75390625" style="0" bestFit="1" customWidth="1"/>
    <col min="17" max="17" width="6.875" style="0" bestFit="1" customWidth="1"/>
  </cols>
  <sheetData>
    <row r="1" spans="1:17" s="18" customFormat="1" ht="96.75">
      <c r="A1" s="23" t="s">
        <v>0</v>
      </c>
      <c r="B1" s="16" t="s">
        <v>29</v>
      </c>
      <c r="C1" s="19" t="s">
        <v>26</v>
      </c>
      <c r="D1" s="16" t="s">
        <v>22</v>
      </c>
      <c r="E1" s="16" t="s">
        <v>23</v>
      </c>
      <c r="F1" s="19" t="s">
        <v>30</v>
      </c>
      <c r="G1" s="16" t="s">
        <v>1</v>
      </c>
      <c r="H1" s="16" t="s">
        <v>20</v>
      </c>
      <c r="I1" s="16" t="s">
        <v>24</v>
      </c>
      <c r="J1" s="16" t="s">
        <v>21</v>
      </c>
      <c r="K1" s="17" t="s">
        <v>28</v>
      </c>
      <c r="L1" s="17" t="s">
        <v>2</v>
      </c>
      <c r="M1" s="16" t="s">
        <v>3</v>
      </c>
      <c r="N1" s="17" t="s">
        <v>4</v>
      </c>
      <c r="O1" s="16" t="s">
        <v>5</v>
      </c>
      <c r="P1" s="16" t="s">
        <v>19</v>
      </c>
      <c r="Q1" s="16"/>
    </row>
    <row r="2" spans="1:17" ht="12.75">
      <c r="A2" s="24" t="s">
        <v>27</v>
      </c>
      <c r="B2" s="13" t="s">
        <v>6</v>
      </c>
      <c r="C2" s="20"/>
      <c r="D2" s="30" t="s">
        <v>7</v>
      </c>
      <c r="E2" s="30" t="s">
        <v>8</v>
      </c>
      <c r="F2" s="20"/>
      <c r="G2" s="13" t="s">
        <v>9</v>
      </c>
      <c r="H2" s="13" t="s">
        <v>10</v>
      </c>
      <c r="I2" s="13" t="s">
        <v>18</v>
      </c>
      <c r="J2" s="13" t="s">
        <v>11</v>
      </c>
      <c r="K2" s="14">
        <v>3.5</v>
      </c>
      <c r="L2" s="15" t="s">
        <v>12</v>
      </c>
      <c r="M2" s="13" t="s">
        <v>13</v>
      </c>
      <c r="N2" s="15" t="s">
        <v>14</v>
      </c>
      <c r="O2" s="13" t="s">
        <v>15</v>
      </c>
      <c r="P2" s="13" t="s">
        <v>16</v>
      </c>
      <c r="Q2" s="13" t="s">
        <v>17</v>
      </c>
    </row>
    <row r="3" spans="1:17" ht="15.75">
      <c r="A3" s="25" t="s">
        <v>25</v>
      </c>
      <c r="B3" s="9">
        <v>2250</v>
      </c>
      <c r="C3" s="21">
        <f aca="true" t="shared" si="0" ref="C3:C30">SQRT(K3)*1000</f>
        <v>422.5771273642583</v>
      </c>
      <c r="D3" s="7">
        <v>400</v>
      </c>
      <c r="E3" s="7">
        <v>350</v>
      </c>
      <c r="F3" s="21">
        <f aca="true" t="shared" si="1" ref="F3:F30">1000000*K3/D3</f>
        <v>446.42857142857144</v>
      </c>
      <c r="G3" s="2">
        <v>3.3</v>
      </c>
      <c r="H3" s="3">
        <f>IF(J3=0,0,B3/(3600*J3))</f>
        <v>4.4642857142857135</v>
      </c>
      <c r="I3" s="11">
        <f>IF(M3=0,0,1000*O3*G3*1.2*H3*H3/(2*M3))</f>
        <v>2.0024796523774944</v>
      </c>
      <c r="J3" s="28">
        <f aca="true" t="shared" si="2" ref="J3:J30">IF(E3=0,3.1415926*D3*D3/4000000,D3*E3/1000000)</f>
        <v>0.14</v>
      </c>
      <c r="K3" s="10">
        <f aca="true" t="shared" si="3" ref="K3:K30">B3/($K$2*3600)</f>
        <v>0.17857142857142858</v>
      </c>
      <c r="L3" s="4">
        <f>IF(E3=0,3.1415926*D3,2*(D3+E3))</f>
        <v>1500</v>
      </c>
      <c r="M3" s="5">
        <f aca="true" t="shared" si="4" ref="M3:M30">IF(E3=0,D3,4000000*J3/L3)</f>
        <v>373.3333333333333</v>
      </c>
      <c r="N3" s="4">
        <f aca="true" t="shared" si="5" ref="N3:N30">H3*M3/(1000*0.000015)</f>
        <v>111111.11111111108</v>
      </c>
      <c r="O3" s="6">
        <f aca="true" t="shared" si="6" ref="O3:O30">IF(N3=0,0,0.11*((0.1/M3)+(68/N3))^0.25)</f>
        <v>0.01894504870744384</v>
      </c>
      <c r="P3" s="12">
        <f aca="true" t="shared" si="7" ref="P3:P30">I3/(G3*9.8)</f>
        <v>0.06191959345632326</v>
      </c>
      <c r="Q3" s="12">
        <f aca="true" t="shared" si="8" ref="Q3:Q30">1.2*H3*H3/(2*9.8)</f>
        <v>1.2201947105372755</v>
      </c>
    </row>
    <row r="4" spans="1:17" ht="15.75">
      <c r="A4" s="25" t="s">
        <v>25</v>
      </c>
      <c r="B4" s="9">
        <v>1900</v>
      </c>
      <c r="C4" s="21">
        <f t="shared" si="0"/>
        <v>388.32158167381164</v>
      </c>
      <c r="D4" s="7">
        <v>400</v>
      </c>
      <c r="E4" s="7">
        <v>300</v>
      </c>
      <c r="F4" s="21">
        <f t="shared" si="1"/>
        <v>376.984126984127</v>
      </c>
      <c r="G4" s="2">
        <v>3.3</v>
      </c>
      <c r="H4" s="3">
        <f aca="true" t="shared" si="9" ref="H4:H30">IF(J4=0,0,B4/(3600*J4))</f>
        <v>4.398148148148148</v>
      </c>
      <c r="I4" s="11">
        <f aca="true" t="shared" si="10" ref="I4:I30">IF(M4=0,0,1000*O4*G4*1.2*H4*H4/(2*M4))</f>
        <v>2.1675197318079755</v>
      </c>
      <c r="J4" s="28">
        <f t="shared" si="2"/>
        <v>0.12</v>
      </c>
      <c r="K4" s="10">
        <f t="shared" si="3"/>
        <v>0.15079365079365079</v>
      </c>
      <c r="L4" s="4">
        <f>2*(D4+E4)</f>
        <v>1400</v>
      </c>
      <c r="M4" s="5">
        <f t="shared" si="4"/>
        <v>342.85714285714283</v>
      </c>
      <c r="N4" s="4">
        <f t="shared" si="5"/>
        <v>100529.10052910051</v>
      </c>
      <c r="O4" s="6">
        <f t="shared" si="6"/>
        <v>0.01940311076394008</v>
      </c>
      <c r="P4" s="12">
        <f t="shared" si="7"/>
        <v>0.0670228735871359</v>
      </c>
      <c r="Q4" s="12">
        <f t="shared" si="8"/>
        <v>1.184308599983203</v>
      </c>
    </row>
    <row r="5" spans="1:17" ht="15.75">
      <c r="A5" s="25" t="s">
        <v>25</v>
      </c>
      <c r="B5" s="1">
        <f>B4+B3</f>
        <v>4150</v>
      </c>
      <c r="C5" s="21">
        <f t="shared" si="0"/>
        <v>573.9033711044738</v>
      </c>
      <c r="D5" s="7">
        <v>400</v>
      </c>
      <c r="E5" s="7">
        <v>600</v>
      </c>
      <c r="F5" s="21">
        <f t="shared" si="1"/>
        <v>823.4126984126983</v>
      </c>
      <c r="G5" s="2">
        <v>3.3</v>
      </c>
      <c r="H5" s="3">
        <f t="shared" si="9"/>
        <v>4.8032407407407405</v>
      </c>
      <c r="I5" s="11">
        <f t="shared" si="10"/>
        <v>1.672005563144549</v>
      </c>
      <c r="J5" s="28">
        <f t="shared" si="2"/>
        <v>0.24</v>
      </c>
      <c r="K5" s="10">
        <f t="shared" si="3"/>
        <v>0.32936507936507936</v>
      </c>
      <c r="L5" s="4">
        <f>2*(D5+E5)</f>
        <v>2000</v>
      </c>
      <c r="M5" s="5">
        <f t="shared" si="4"/>
        <v>480</v>
      </c>
      <c r="N5" s="4">
        <f t="shared" si="5"/>
        <v>153703.7037037037</v>
      </c>
      <c r="O5" s="6">
        <f t="shared" si="6"/>
        <v>0.017568919654822976</v>
      </c>
      <c r="P5" s="12">
        <f t="shared" si="7"/>
        <v>0.05170085229265766</v>
      </c>
      <c r="Q5" s="12">
        <f t="shared" si="8"/>
        <v>1.412517649806836</v>
      </c>
    </row>
    <row r="6" spans="1:17" ht="15.75">
      <c r="A6" s="26">
        <v>1</v>
      </c>
      <c r="B6" s="8"/>
      <c r="C6" s="21">
        <f t="shared" si="0"/>
        <v>0</v>
      </c>
      <c r="D6" s="7">
        <v>1</v>
      </c>
      <c r="E6" s="7">
        <v>1</v>
      </c>
      <c r="F6" s="21">
        <f t="shared" si="1"/>
        <v>0</v>
      </c>
      <c r="G6" s="2">
        <v>3.3</v>
      </c>
      <c r="H6" s="3">
        <f t="shared" si="9"/>
        <v>0</v>
      </c>
      <c r="I6" s="11">
        <f t="shared" si="10"/>
        <v>0</v>
      </c>
      <c r="J6" s="28">
        <f t="shared" si="2"/>
        <v>1E-06</v>
      </c>
      <c r="K6" s="10">
        <f t="shared" si="3"/>
        <v>0</v>
      </c>
      <c r="L6" s="4">
        <f>IF(E6=0,3.1415926*D6,2*(D6+E6))</f>
        <v>4</v>
      </c>
      <c r="M6" s="5">
        <f t="shared" si="4"/>
        <v>1</v>
      </c>
      <c r="N6" s="4">
        <f t="shared" si="5"/>
        <v>0</v>
      </c>
      <c r="O6" s="6">
        <f t="shared" si="6"/>
        <v>0</v>
      </c>
      <c r="P6" s="12">
        <f t="shared" si="7"/>
        <v>0</v>
      </c>
      <c r="Q6" s="12">
        <f t="shared" si="8"/>
        <v>0</v>
      </c>
    </row>
    <row r="7" spans="1:17" ht="15.75">
      <c r="A7" s="25">
        <v>2</v>
      </c>
      <c r="B7" s="9">
        <v>1500</v>
      </c>
      <c r="C7" s="21">
        <f t="shared" si="0"/>
        <v>345.03277967117714</v>
      </c>
      <c r="D7" s="7">
        <v>300</v>
      </c>
      <c r="E7" s="7">
        <v>300</v>
      </c>
      <c r="F7" s="21">
        <f t="shared" si="1"/>
        <v>396.8253968253968</v>
      </c>
      <c r="G7" s="2">
        <v>3.3</v>
      </c>
      <c r="H7" s="3">
        <f t="shared" si="9"/>
        <v>4.62962962962963</v>
      </c>
      <c r="I7" s="11">
        <f t="shared" si="10"/>
        <v>2.812838635626039</v>
      </c>
      <c r="J7" s="28">
        <f t="shared" si="2"/>
        <v>0.09</v>
      </c>
      <c r="K7" s="10">
        <f t="shared" si="3"/>
        <v>0.11904761904761904</v>
      </c>
      <c r="L7" s="4">
        <f>2*(D7+E7)</f>
        <v>1200</v>
      </c>
      <c r="M7" s="5">
        <f t="shared" si="4"/>
        <v>300</v>
      </c>
      <c r="N7" s="4">
        <f t="shared" si="5"/>
        <v>92592.59259259258</v>
      </c>
      <c r="O7" s="6">
        <f t="shared" si="6"/>
        <v>0.01988421202784371</v>
      </c>
      <c r="P7" s="12">
        <f t="shared" si="7"/>
        <v>0.08697707593154108</v>
      </c>
      <c r="Q7" s="12">
        <f t="shared" si="8"/>
        <v>1.3122532963802804</v>
      </c>
    </row>
    <row r="8" spans="1:17" ht="15.75">
      <c r="A8" s="26">
        <v>3</v>
      </c>
      <c r="B8" s="31">
        <f>B7+B5</f>
        <v>5650</v>
      </c>
      <c r="C8" s="21">
        <f t="shared" si="0"/>
        <v>669.6362433535825</v>
      </c>
      <c r="D8" s="7">
        <v>500</v>
      </c>
      <c r="E8" s="7">
        <v>600</v>
      </c>
      <c r="F8" s="21">
        <f t="shared" si="1"/>
        <v>896.8253968253968</v>
      </c>
      <c r="G8" s="2">
        <v>3.3</v>
      </c>
      <c r="H8" s="3">
        <f t="shared" si="9"/>
        <v>5.231481481481482</v>
      </c>
      <c r="I8" s="11">
        <f t="shared" si="10"/>
        <v>1.6664979584800457</v>
      </c>
      <c r="J8" s="28">
        <f t="shared" si="2"/>
        <v>0.3</v>
      </c>
      <c r="K8" s="10">
        <f t="shared" si="3"/>
        <v>0.44841269841269843</v>
      </c>
      <c r="L8" s="4">
        <f>2*(D8+E8)</f>
        <v>2200</v>
      </c>
      <c r="M8" s="5">
        <f t="shared" si="4"/>
        <v>545.4545454545455</v>
      </c>
      <c r="N8" s="4">
        <f t="shared" si="5"/>
        <v>190235.69023569024</v>
      </c>
      <c r="O8" s="6">
        <f t="shared" si="6"/>
        <v>0.01677446880343709</v>
      </c>
      <c r="P8" s="12">
        <f t="shared" si="7"/>
        <v>0.05153054911812138</v>
      </c>
      <c r="Q8" s="12">
        <f t="shared" si="8"/>
        <v>1.6756162341479803</v>
      </c>
    </row>
    <row r="9" spans="1:17" ht="15.75">
      <c r="A9" s="25">
        <v>4</v>
      </c>
      <c r="B9" s="1"/>
      <c r="C9" s="21">
        <f t="shared" si="0"/>
        <v>0</v>
      </c>
      <c r="D9" s="7">
        <v>1</v>
      </c>
      <c r="E9" s="7">
        <v>1</v>
      </c>
      <c r="F9" s="21">
        <f t="shared" si="1"/>
        <v>0</v>
      </c>
      <c r="G9" s="2">
        <v>3.3</v>
      </c>
      <c r="H9" s="3">
        <f t="shared" si="9"/>
        <v>0</v>
      </c>
      <c r="I9" s="11">
        <f t="shared" si="10"/>
        <v>0</v>
      </c>
      <c r="J9" s="28">
        <f t="shared" si="2"/>
        <v>1E-06</v>
      </c>
      <c r="K9" s="10">
        <f t="shared" si="3"/>
        <v>0</v>
      </c>
      <c r="L9" s="4">
        <f>IF(E9=0,3.1415926*D9,2*(D9+E9))</f>
        <v>4</v>
      </c>
      <c r="M9" s="5">
        <f t="shared" si="4"/>
        <v>1</v>
      </c>
      <c r="N9" s="4">
        <f t="shared" si="5"/>
        <v>0</v>
      </c>
      <c r="O9" s="6">
        <f t="shared" si="6"/>
        <v>0</v>
      </c>
      <c r="P9" s="12">
        <f t="shared" si="7"/>
        <v>0</v>
      </c>
      <c r="Q9" s="12">
        <f t="shared" si="8"/>
        <v>0</v>
      </c>
    </row>
    <row r="10" spans="1:17" ht="15.75">
      <c r="A10" s="26">
        <v>5</v>
      </c>
      <c r="B10" s="9">
        <v>1300</v>
      </c>
      <c r="C10" s="21">
        <f t="shared" si="0"/>
        <v>321.2080372198105</v>
      </c>
      <c r="D10" s="7">
        <v>300</v>
      </c>
      <c r="E10" s="7">
        <v>300</v>
      </c>
      <c r="F10" s="21">
        <f t="shared" si="1"/>
        <v>343.9153439153439</v>
      </c>
      <c r="G10" s="2">
        <v>3.3</v>
      </c>
      <c r="H10" s="3">
        <f t="shared" si="9"/>
        <v>4.012345679012346</v>
      </c>
      <c r="I10" s="11">
        <f t="shared" si="10"/>
        <v>2.1665556372093953</v>
      </c>
      <c r="J10" s="28">
        <f t="shared" si="2"/>
        <v>0.09</v>
      </c>
      <c r="K10" s="10">
        <f t="shared" si="3"/>
        <v>0.10317460317460317</v>
      </c>
      <c r="L10" s="4">
        <f>2*(D10+E10)</f>
        <v>1200</v>
      </c>
      <c r="M10" s="5">
        <f t="shared" si="4"/>
        <v>300</v>
      </c>
      <c r="N10" s="4">
        <f t="shared" si="5"/>
        <v>80246.91358024691</v>
      </c>
      <c r="O10" s="6">
        <f t="shared" si="6"/>
        <v>0.020390563436587187</v>
      </c>
      <c r="P10" s="12">
        <f t="shared" si="7"/>
        <v>0.0669930623750586</v>
      </c>
      <c r="Q10" s="12">
        <f t="shared" si="8"/>
        <v>0.9856480315034107</v>
      </c>
    </row>
    <row r="11" spans="1:17" ht="15.75">
      <c r="A11" s="25">
        <v>6</v>
      </c>
      <c r="B11" s="9">
        <v>1100</v>
      </c>
      <c r="C11" s="21">
        <f t="shared" si="0"/>
        <v>295.4684201426394</v>
      </c>
      <c r="D11" s="7">
        <v>300</v>
      </c>
      <c r="E11" s="7">
        <v>300</v>
      </c>
      <c r="F11" s="21">
        <f t="shared" si="1"/>
        <v>291.005291005291</v>
      </c>
      <c r="G11" s="2">
        <v>3.3</v>
      </c>
      <c r="H11" s="3">
        <f t="shared" si="9"/>
        <v>3.3950617283950617</v>
      </c>
      <c r="I11" s="11">
        <f t="shared" si="10"/>
        <v>1.5995029085516737</v>
      </c>
      <c r="J11" s="28">
        <f t="shared" si="2"/>
        <v>0.09</v>
      </c>
      <c r="K11" s="10">
        <f t="shared" si="3"/>
        <v>0.0873015873015873</v>
      </c>
      <c r="L11" s="4">
        <f>2*(D11+E11)</f>
        <v>1200</v>
      </c>
      <c r="M11" s="5">
        <f t="shared" si="4"/>
        <v>300</v>
      </c>
      <c r="N11" s="4">
        <f t="shared" si="5"/>
        <v>67901.23456790122</v>
      </c>
      <c r="O11" s="6">
        <f t="shared" si="6"/>
        <v>0.0210254717415628</v>
      </c>
      <c r="P11" s="12">
        <f t="shared" si="7"/>
        <v>0.049458964395537215</v>
      </c>
      <c r="Q11" s="12">
        <f t="shared" si="8"/>
        <v>0.7057006616089507</v>
      </c>
    </row>
    <row r="12" spans="1:17" ht="15.75">
      <c r="A12" s="26">
        <v>7</v>
      </c>
      <c r="B12" s="1">
        <f>B11+B10</f>
        <v>2400</v>
      </c>
      <c r="C12" s="21">
        <f t="shared" si="0"/>
        <v>436.43578047198474</v>
      </c>
      <c r="D12" s="7">
        <v>500</v>
      </c>
      <c r="E12" s="7">
        <v>300</v>
      </c>
      <c r="F12" s="21">
        <f t="shared" si="1"/>
        <v>380.95238095238096</v>
      </c>
      <c r="G12" s="2">
        <v>3.3</v>
      </c>
      <c r="H12" s="3">
        <f t="shared" si="9"/>
        <v>4.444444444444445</v>
      </c>
      <c r="I12" s="11">
        <f t="shared" si="10"/>
        <v>1.9752297097647364</v>
      </c>
      <c r="J12" s="28">
        <f t="shared" si="2"/>
        <v>0.15</v>
      </c>
      <c r="K12" s="10">
        <f t="shared" si="3"/>
        <v>0.19047619047619047</v>
      </c>
      <c r="L12" s="4">
        <f>IF(E12=0,3.1415926*D12,2*(D12+E12))</f>
        <v>1600</v>
      </c>
      <c r="M12" s="5">
        <f t="shared" si="4"/>
        <v>375</v>
      </c>
      <c r="N12" s="4">
        <f t="shared" si="5"/>
        <v>111111.11111111111</v>
      </c>
      <c r="O12" s="6">
        <f t="shared" si="6"/>
        <v>0.018938637131977232</v>
      </c>
      <c r="P12" s="12">
        <f t="shared" si="7"/>
        <v>0.06107698545963934</v>
      </c>
      <c r="Q12" s="12">
        <f t="shared" si="8"/>
        <v>1.2093726379440664</v>
      </c>
    </row>
    <row r="13" spans="1:17" ht="15.75">
      <c r="A13" s="25">
        <v>8</v>
      </c>
      <c r="B13" s="1"/>
      <c r="C13" s="21">
        <f t="shared" si="0"/>
        <v>0</v>
      </c>
      <c r="D13" s="7">
        <v>1</v>
      </c>
      <c r="E13" s="7">
        <v>1</v>
      </c>
      <c r="F13" s="21">
        <f t="shared" si="1"/>
        <v>0</v>
      </c>
      <c r="G13" s="2">
        <v>3.3</v>
      </c>
      <c r="H13" s="3">
        <f t="shared" si="9"/>
        <v>0</v>
      </c>
      <c r="I13" s="11">
        <f t="shared" si="10"/>
        <v>0</v>
      </c>
      <c r="J13" s="28">
        <f t="shared" si="2"/>
        <v>1E-06</v>
      </c>
      <c r="K13" s="10">
        <f t="shared" si="3"/>
        <v>0</v>
      </c>
      <c r="L13" s="4">
        <f>2*(D13+E13)</f>
        <v>4</v>
      </c>
      <c r="M13" s="5">
        <f t="shared" si="4"/>
        <v>1</v>
      </c>
      <c r="N13" s="4">
        <f t="shared" si="5"/>
        <v>0</v>
      </c>
      <c r="O13" s="6">
        <f t="shared" si="6"/>
        <v>0</v>
      </c>
      <c r="P13" s="12">
        <f t="shared" si="7"/>
        <v>0</v>
      </c>
      <c r="Q13" s="12">
        <f t="shared" si="8"/>
        <v>0</v>
      </c>
    </row>
    <row r="14" spans="1:17" ht="15.75">
      <c r="A14" s="26">
        <v>9</v>
      </c>
      <c r="B14" s="9">
        <v>1250</v>
      </c>
      <c r="C14" s="21">
        <f t="shared" si="0"/>
        <v>314.970394174356</v>
      </c>
      <c r="D14" s="7">
        <v>300</v>
      </c>
      <c r="E14" s="7">
        <v>300</v>
      </c>
      <c r="F14" s="21">
        <f t="shared" si="1"/>
        <v>330.6878306878307</v>
      </c>
      <c r="G14" s="2">
        <v>3.3</v>
      </c>
      <c r="H14" s="3">
        <f t="shared" si="9"/>
        <v>3.8580246913580245</v>
      </c>
      <c r="I14" s="11">
        <f t="shared" si="10"/>
        <v>2.017326239070687</v>
      </c>
      <c r="J14" s="28">
        <f t="shared" si="2"/>
        <v>0.09</v>
      </c>
      <c r="K14" s="10">
        <f t="shared" si="3"/>
        <v>0.0992063492063492</v>
      </c>
      <c r="L14" s="4">
        <f>2*(D14+E14)</f>
        <v>1200</v>
      </c>
      <c r="M14" s="5">
        <f t="shared" si="4"/>
        <v>300</v>
      </c>
      <c r="N14" s="4">
        <f t="shared" si="5"/>
        <v>77160.49382716049</v>
      </c>
      <c r="O14" s="6">
        <f t="shared" si="6"/>
        <v>0.02053535411129061</v>
      </c>
      <c r="P14" s="12">
        <f t="shared" si="7"/>
        <v>0.06237867158536446</v>
      </c>
      <c r="Q14" s="12">
        <f t="shared" si="8"/>
        <v>0.9112870113751946</v>
      </c>
    </row>
    <row r="15" spans="1:17" ht="15.75">
      <c r="A15" s="25">
        <v>10</v>
      </c>
      <c r="B15" s="9">
        <v>1300</v>
      </c>
      <c r="C15" s="21">
        <f t="shared" si="0"/>
        <v>321.2080372198105</v>
      </c>
      <c r="D15" s="7">
        <v>300</v>
      </c>
      <c r="E15" s="7">
        <v>300</v>
      </c>
      <c r="F15" s="21">
        <f t="shared" si="1"/>
        <v>343.9153439153439</v>
      </c>
      <c r="G15" s="2">
        <v>3.3</v>
      </c>
      <c r="H15" s="3">
        <f t="shared" si="9"/>
        <v>4.012345679012346</v>
      </c>
      <c r="I15" s="11">
        <f t="shared" si="10"/>
        <v>2.1665556372093953</v>
      </c>
      <c r="J15" s="28">
        <f t="shared" si="2"/>
        <v>0.09</v>
      </c>
      <c r="K15" s="10">
        <f t="shared" si="3"/>
        <v>0.10317460317460317</v>
      </c>
      <c r="L15" s="4">
        <f>IF(E15=0,3.1415926*D15,2*(D15+E15))</f>
        <v>1200</v>
      </c>
      <c r="M15" s="5">
        <f t="shared" si="4"/>
        <v>300</v>
      </c>
      <c r="N15" s="4">
        <f t="shared" si="5"/>
        <v>80246.91358024691</v>
      </c>
      <c r="O15" s="6">
        <f t="shared" si="6"/>
        <v>0.020390563436587187</v>
      </c>
      <c r="P15" s="12">
        <f t="shared" si="7"/>
        <v>0.0669930623750586</v>
      </c>
      <c r="Q15" s="12">
        <f t="shared" si="8"/>
        <v>0.9856480315034107</v>
      </c>
    </row>
    <row r="16" spans="1:17" ht="15.75">
      <c r="A16" s="26">
        <v>11</v>
      </c>
      <c r="B16" s="1">
        <f>B15+B14</f>
        <v>2550</v>
      </c>
      <c r="C16" s="21">
        <f t="shared" si="0"/>
        <v>449.86770542121866</v>
      </c>
      <c r="D16" s="7">
        <v>500</v>
      </c>
      <c r="E16" s="7">
        <v>300</v>
      </c>
      <c r="F16" s="21">
        <f t="shared" si="1"/>
        <v>404.7619047619048</v>
      </c>
      <c r="G16" s="2">
        <v>3.3</v>
      </c>
      <c r="H16" s="3">
        <f t="shared" si="9"/>
        <v>4.722222222222222</v>
      </c>
      <c r="I16" s="11">
        <f t="shared" si="10"/>
        <v>2.206649736290226</v>
      </c>
      <c r="J16" s="28">
        <f t="shared" si="2"/>
        <v>0.15</v>
      </c>
      <c r="K16" s="10">
        <f t="shared" si="3"/>
        <v>0.20238095238095238</v>
      </c>
      <c r="L16" s="4">
        <f>2*(D16+E16)</f>
        <v>1600</v>
      </c>
      <c r="M16" s="5">
        <f t="shared" si="4"/>
        <v>375</v>
      </c>
      <c r="N16" s="4">
        <f t="shared" si="5"/>
        <v>118055.55555555555</v>
      </c>
      <c r="O16" s="6">
        <f t="shared" si="6"/>
        <v>0.01874159889268201</v>
      </c>
      <c r="P16" s="12">
        <f t="shared" si="7"/>
        <v>0.06823283043569035</v>
      </c>
      <c r="Q16" s="12">
        <f t="shared" si="8"/>
        <v>1.3652683295540438</v>
      </c>
    </row>
    <row r="17" spans="1:17" ht="15.75">
      <c r="A17" s="25">
        <v>12</v>
      </c>
      <c r="B17" s="1"/>
      <c r="C17" s="21">
        <f t="shared" si="0"/>
        <v>0</v>
      </c>
      <c r="D17" s="7">
        <v>1</v>
      </c>
      <c r="E17" s="7">
        <v>1</v>
      </c>
      <c r="F17" s="21">
        <f t="shared" si="1"/>
        <v>0</v>
      </c>
      <c r="G17" s="2">
        <v>3.3</v>
      </c>
      <c r="H17" s="3">
        <f t="shared" si="9"/>
        <v>0</v>
      </c>
      <c r="I17" s="11">
        <f t="shared" si="10"/>
        <v>0</v>
      </c>
      <c r="J17" s="28">
        <f t="shared" si="2"/>
        <v>1E-06</v>
      </c>
      <c r="K17" s="10">
        <f t="shared" si="3"/>
        <v>0</v>
      </c>
      <c r="L17" s="4">
        <f>2*(D17+E17)</f>
        <v>4</v>
      </c>
      <c r="M17" s="5">
        <f t="shared" si="4"/>
        <v>1</v>
      </c>
      <c r="N17" s="4">
        <f t="shared" si="5"/>
        <v>0</v>
      </c>
      <c r="O17" s="6">
        <f t="shared" si="6"/>
        <v>0</v>
      </c>
      <c r="P17" s="12">
        <f t="shared" si="7"/>
        <v>0</v>
      </c>
      <c r="Q17" s="12">
        <f t="shared" si="8"/>
        <v>0</v>
      </c>
    </row>
    <row r="18" spans="1:17" ht="15.75">
      <c r="A18" s="26">
        <v>13</v>
      </c>
      <c r="B18" s="31">
        <f>B16+B12</f>
        <v>4950</v>
      </c>
      <c r="C18" s="21">
        <f t="shared" si="0"/>
        <v>626.7831705280087</v>
      </c>
      <c r="D18" s="7">
        <v>500</v>
      </c>
      <c r="E18" s="7">
        <v>500</v>
      </c>
      <c r="F18" s="21">
        <f t="shared" si="1"/>
        <v>785.7142857142857</v>
      </c>
      <c r="G18" s="2">
        <v>3.3</v>
      </c>
      <c r="H18" s="3">
        <f t="shared" si="9"/>
        <v>5.5</v>
      </c>
      <c r="I18" s="11">
        <f t="shared" si="10"/>
        <v>2.036830969590864</v>
      </c>
      <c r="J18" s="28">
        <f t="shared" si="2"/>
        <v>0.25</v>
      </c>
      <c r="K18" s="10">
        <f t="shared" si="3"/>
        <v>0.39285714285714285</v>
      </c>
      <c r="L18" s="4">
        <f>IF(E18=0,3.1415926*D18,2*(D18+E18))</f>
        <v>2000</v>
      </c>
      <c r="M18" s="5">
        <f t="shared" si="4"/>
        <v>500</v>
      </c>
      <c r="N18" s="4">
        <f t="shared" si="5"/>
        <v>183333.3333333333</v>
      </c>
      <c r="O18" s="6">
        <f t="shared" si="6"/>
        <v>0.017003347270981423</v>
      </c>
      <c r="P18" s="12">
        <f t="shared" si="7"/>
        <v>0.06298178632006382</v>
      </c>
      <c r="Q18" s="12">
        <f t="shared" si="8"/>
        <v>1.8520408163265303</v>
      </c>
    </row>
    <row r="19" spans="1:17" ht="15.75">
      <c r="A19" s="25">
        <v>14</v>
      </c>
      <c r="B19" s="1"/>
      <c r="C19" s="21">
        <f t="shared" si="0"/>
        <v>0</v>
      </c>
      <c r="D19" s="7">
        <v>1</v>
      </c>
      <c r="E19" s="7">
        <v>1</v>
      </c>
      <c r="F19" s="21">
        <f t="shared" si="1"/>
        <v>0</v>
      </c>
      <c r="G19" s="2">
        <v>3.3</v>
      </c>
      <c r="H19" s="3">
        <f t="shared" si="9"/>
        <v>0</v>
      </c>
      <c r="I19" s="11">
        <f t="shared" si="10"/>
        <v>0</v>
      </c>
      <c r="J19" s="28">
        <f t="shared" si="2"/>
        <v>1E-06</v>
      </c>
      <c r="K19" s="10">
        <f t="shared" si="3"/>
        <v>0</v>
      </c>
      <c r="L19" s="4">
        <f>2*(D19+E19)</f>
        <v>4</v>
      </c>
      <c r="M19" s="5">
        <f t="shared" si="4"/>
        <v>1</v>
      </c>
      <c r="N19" s="4">
        <f t="shared" si="5"/>
        <v>0</v>
      </c>
      <c r="O19" s="6">
        <f t="shared" si="6"/>
        <v>0</v>
      </c>
      <c r="P19" s="12">
        <f t="shared" si="7"/>
        <v>0</v>
      </c>
      <c r="Q19" s="12">
        <f t="shared" si="8"/>
        <v>0</v>
      </c>
    </row>
    <row r="20" spans="1:17" ht="15.75">
      <c r="A20" s="26">
        <v>15</v>
      </c>
      <c r="B20" s="1"/>
      <c r="C20" s="21">
        <f t="shared" si="0"/>
        <v>0</v>
      </c>
      <c r="D20" s="7">
        <v>300</v>
      </c>
      <c r="E20" s="7">
        <v>300</v>
      </c>
      <c r="F20" s="21">
        <f t="shared" si="1"/>
        <v>0</v>
      </c>
      <c r="G20" s="2">
        <v>3.3</v>
      </c>
      <c r="H20" s="3">
        <f t="shared" si="9"/>
        <v>0</v>
      </c>
      <c r="I20" s="11">
        <f t="shared" si="10"/>
        <v>0</v>
      </c>
      <c r="J20" s="28">
        <f t="shared" si="2"/>
        <v>0.09</v>
      </c>
      <c r="K20" s="10">
        <f t="shared" si="3"/>
        <v>0</v>
      </c>
      <c r="L20" s="4">
        <f>2*(D20+E20)</f>
        <v>1200</v>
      </c>
      <c r="M20" s="5">
        <f t="shared" si="4"/>
        <v>300</v>
      </c>
      <c r="N20" s="4">
        <f t="shared" si="5"/>
        <v>0</v>
      </c>
      <c r="O20" s="6">
        <f t="shared" si="6"/>
        <v>0</v>
      </c>
      <c r="P20" s="12">
        <f t="shared" si="7"/>
        <v>0</v>
      </c>
      <c r="Q20" s="12">
        <f t="shared" si="8"/>
        <v>0</v>
      </c>
    </row>
    <row r="21" spans="1:17" ht="15.75">
      <c r="A21" s="25">
        <v>16</v>
      </c>
      <c r="B21" s="1"/>
      <c r="C21" s="21">
        <f t="shared" si="0"/>
        <v>0</v>
      </c>
      <c r="D21" s="7">
        <v>300</v>
      </c>
      <c r="E21" s="7">
        <v>300</v>
      </c>
      <c r="F21" s="21">
        <f t="shared" si="1"/>
        <v>0</v>
      </c>
      <c r="G21" s="2">
        <v>3.3</v>
      </c>
      <c r="H21" s="3">
        <f t="shared" si="9"/>
        <v>0</v>
      </c>
      <c r="I21" s="11">
        <f t="shared" si="10"/>
        <v>0</v>
      </c>
      <c r="J21" s="28">
        <f t="shared" si="2"/>
        <v>0.09</v>
      </c>
      <c r="K21" s="10">
        <f t="shared" si="3"/>
        <v>0</v>
      </c>
      <c r="L21" s="4">
        <f>IF(E21=0,3.1415926*D21,2*(D21+E21))</f>
        <v>1200</v>
      </c>
      <c r="M21" s="5">
        <f t="shared" si="4"/>
        <v>300</v>
      </c>
      <c r="N21" s="4">
        <f t="shared" si="5"/>
        <v>0</v>
      </c>
      <c r="O21" s="6">
        <f t="shared" si="6"/>
        <v>0</v>
      </c>
      <c r="P21" s="12">
        <f t="shared" si="7"/>
        <v>0</v>
      </c>
      <c r="Q21" s="12">
        <f t="shared" si="8"/>
        <v>0</v>
      </c>
    </row>
    <row r="22" spans="1:17" ht="15.75">
      <c r="A22" s="26">
        <v>17</v>
      </c>
      <c r="B22" s="1"/>
      <c r="C22" s="21">
        <f t="shared" si="0"/>
        <v>0</v>
      </c>
      <c r="D22" s="7">
        <v>300</v>
      </c>
      <c r="E22" s="7">
        <v>300</v>
      </c>
      <c r="F22" s="21">
        <f t="shared" si="1"/>
        <v>0</v>
      </c>
      <c r="G22" s="2">
        <v>3.3</v>
      </c>
      <c r="H22" s="3">
        <f t="shared" si="9"/>
        <v>0</v>
      </c>
      <c r="I22" s="11">
        <f t="shared" si="10"/>
        <v>0</v>
      </c>
      <c r="J22" s="28">
        <f t="shared" si="2"/>
        <v>0.09</v>
      </c>
      <c r="K22" s="10">
        <f t="shared" si="3"/>
        <v>0</v>
      </c>
      <c r="L22" s="4">
        <f>2*(D22+E22)</f>
        <v>1200</v>
      </c>
      <c r="M22" s="5">
        <f t="shared" si="4"/>
        <v>300</v>
      </c>
      <c r="N22" s="4">
        <f t="shared" si="5"/>
        <v>0</v>
      </c>
      <c r="O22" s="6">
        <f t="shared" si="6"/>
        <v>0</v>
      </c>
      <c r="P22" s="12">
        <f t="shared" si="7"/>
        <v>0</v>
      </c>
      <c r="Q22" s="12">
        <f t="shared" si="8"/>
        <v>0</v>
      </c>
    </row>
    <row r="23" spans="1:17" ht="15.75">
      <c r="A23" s="25">
        <v>18</v>
      </c>
      <c r="B23" s="1"/>
      <c r="C23" s="21">
        <f t="shared" si="0"/>
        <v>0</v>
      </c>
      <c r="D23" s="7">
        <v>300</v>
      </c>
      <c r="E23" s="7">
        <v>300</v>
      </c>
      <c r="F23" s="21">
        <f t="shared" si="1"/>
        <v>0</v>
      </c>
      <c r="G23" s="2">
        <v>3.3</v>
      </c>
      <c r="H23" s="3">
        <f t="shared" si="9"/>
        <v>0</v>
      </c>
      <c r="I23" s="11">
        <f t="shared" si="10"/>
        <v>0</v>
      </c>
      <c r="J23" s="28">
        <f t="shared" si="2"/>
        <v>0.09</v>
      </c>
      <c r="K23" s="10">
        <f t="shared" si="3"/>
        <v>0</v>
      </c>
      <c r="L23" s="4">
        <f>2*(D23+E23)</f>
        <v>1200</v>
      </c>
      <c r="M23" s="5">
        <f t="shared" si="4"/>
        <v>300</v>
      </c>
      <c r="N23" s="4">
        <f t="shared" si="5"/>
        <v>0</v>
      </c>
      <c r="O23" s="6">
        <f t="shared" si="6"/>
        <v>0</v>
      </c>
      <c r="P23" s="12">
        <f t="shared" si="7"/>
        <v>0</v>
      </c>
      <c r="Q23" s="12">
        <f t="shared" si="8"/>
        <v>0</v>
      </c>
    </row>
    <row r="24" spans="1:17" ht="15.75">
      <c r="A24" s="26">
        <v>19</v>
      </c>
      <c r="B24" s="1"/>
      <c r="C24" s="21">
        <f t="shared" si="0"/>
        <v>0</v>
      </c>
      <c r="D24" s="7">
        <v>300</v>
      </c>
      <c r="E24" s="7">
        <v>300</v>
      </c>
      <c r="F24" s="21">
        <f t="shared" si="1"/>
        <v>0</v>
      </c>
      <c r="G24" s="2">
        <v>3.3</v>
      </c>
      <c r="H24" s="3">
        <f t="shared" si="9"/>
        <v>0</v>
      </c>
      <c r="I24" s="11">
        <f t="shared" si="10"/>
        <v>0</v>
      </c>
      <c r="J24" s="28">
        <f t="shared" si="2"/>
        <v>0.09</v>
      </c>
      <c r="K24" s="10">
        <f t="shared" si="3"/>
        <v>0</v>
      </c>
      <c r="L24" s="4">
        <f>IF(E24=0,3.1415926*D24,2*(D24+E24))</f>
        <v>1200</v>
      </c>
      <c r="M24" s="5">
        <f t="shared" si="4"/>
        <v>300</v>
      </c>
      <c r="N24" s="4">
        <f t="shared" si="5"/>
        <v>0</v>
      </c>
      <c r="O24" s="6">
        <f t="shared" si="6"/>
        <v>0</v>
      </c>
      <c r="P24" s="12">
        <f t="shared" si="7"/>
        <v>0</v>
      </c>
      <c r="Q24" s="12">
        <f t="shared" si="8"/>
        <v>0</v>
      </c>
    </row>
    <row r="25" spans="1:17" ht="15.75">
      <c r="A25" s="25">
        <v>20</v>
      </c>
      <c r="B25" s="1"/>
      <c r="C25" s="21">
        <f t="shared" si="0"/>
        <v>0</v>
      </c>
      <c r="D25" s="7">
        <v>300</v>
      </c>
      <c r="E25" s="7">
        <v>300</v>
      </c>
      <c r="F25" s="21">
        <f t="shared" si="1"/>
        <v>0</v>
      </c>
      <c r="G25" s="2">
        <v>3.3</v>
      </c>
      <c r="H25" s="3">
        <f t="shared" si="9"/>
        <v>0</v>
      </c>
      <c r="I25" s="11">
        <f t="shared" si="10"/>
        <v>0</v>
      </c>
      <c r="J25" s="28">
        <f t="shared" si="2"/>
        <v>0.09</v>
      </c>
      <c r="K25" s="10">
        <f t="shared" si="3"/>
        <v>0</v>
      </c>
      <c r="L25" s="4">
        <f aca="true" t="shared" si="11" ref="L25:L30">2*(D25+E25)</f>
        <v>1200</v>
      </c>
      <c r="M25" s="5">
        <f t="shared" si="4"/>
        <v>300</v>
      </c>
      <c r="N25" s="4">
        <f t="shared" si="5"/>
        <v>0</v>
      </c>
      <c r="O25" s="6">
        <f t="shared" si="6"/>
        <v>0</v>
      </c>
      <c r="P25" s="12">
        <f t="shared" si="7"/>
        <v>0</v>
      </c>
      <c r="Q25" s="12">
        <f t="shared" si="8"/>
        <v>0</v>
      </c>
    </row>
    <row r="26" spans="1:17" ht="15.75">
      <c r="A26" s="26">
        <v>21</v>
      </c>
      <c r="B26" s="1"/>
      <c r="C26" s="21">
        <f t="shared" si="0"/>
        <v>0</v>
      </c>
      <c r="D26" s="7">
        <v>300</v>
      </c>
      <c r="E26" s="7">
        <v>300</v>
      </c>
      <c r="F26" s="21">
        <f t="shared" si="1"/>
        <v>0</v>
      </c>
      <c r="G26" s="2">
        <v>3.3</v>
      </c>
      <c r="H26" s="3">
        <f t="shared" si="9"/>
        <v>0</v>
      </c>
      <c r="I26" s="11">
        <f t="shared" si="10"/>
        <v>0</v>
      </c>
      <c r="J26" s="28">
        <f t="shared" si="2"/>
        <v>0.09</v>
      </c>
      <c r="K26" s="10">
        <f t="shared" si="3"/>
        <v>0</v>
      </c>
      <c r="L26" s="4">
        <f t="shared" si="11"/>
        <v>1200</v>
      </c>
      <c r="M26" s="5">
        <f t="shared" si="4"/>
        <v>300</v>
      </c>
      <c r="N26" s="4">
        <f t="shared" si="5"/>
        <v>0</v>
      </c>
      <c r="O26" s="6">
        <f t="shared" si="6"/>
        <v>0</v>
      </c>
      <c r="P26" s="12">
        <f t="shared" si="7"/>
        <v>0</v>
      </c>
      <c r="Q26" s="12">
        <f t="shared" si="8"/>
        <v>0</v>
      </c>
    </row>
    <row r="27" spans="1:17" ht="15.75">
      <c r="A27" s="26">
        <v>22</v>
      </c>
      <c r="B27" s="1"/>
      <c r="C27" s="21">
        <f t="shared" si="0"/>
        <v>0</v>
      </c>
      <c r="D27" s="7">
        <v>300</v>
      </c>
      <c r="E27" s="7">
        <v>300</v>
      </c>
      <c r="F27" s="21">
        <f t="shared" si="1"/>
        <v>0</v>
      </c>
      <c r="G27" s="2">
        <v>3.3</v>
      </c>
      <c r="H27" s="3">
        <f t="shared" si="9"/>
        <v>0</v>
      </c>
      <c r="I27" s="11">
        <f t="shared" si="10"/>
        <v>0</v>
      </c>
      <c r="J27" s="28">
        <f t="shared" si="2"/>
        <v>0.09</v>
      </c>
      <c r="K27" s="10">
        <f t="shared" si="3"/>
        <v>0</v>
      </c>
      <c r="L27" s="4">
        <f t="shared" si="11"/>
        <v>1200</v>
      </c>
      <c r="M27" s="5">
        <f t="shared" si="4"/>
        <v>300</v>
      </c>
      <c r="N27" s="4">
        <f t="shared" si="5"/>
        <v>0</v>
      </c>
      <c r="O27" s="6">
        <f t="shared" si="6"/>
        <v>0</v>
      </c>
      <c r="P27" s="12">
        <f t="shared" si="7"/>
        <v>0</v>
      </c>
      <c r="Q27" s="12">
        <f t="shared" si="8"/>
        <v>0</v>
      </c>
    </row>
    <row r="28" spans="1:17" ht="15.75">
      <c r="A28" s="26">
        <v>23</v>
      </c>
      <c r="B28" s="1"/>
      <c r="C28" s="21">
        <f t="shared" si="0"/>
        <v>0</v>
      </c>
      <c r="D28" s="7">
        <v>300</v>
      </c>
      <c r="E28" s="7">
        <v>300</v>
      </c>
      <c r="F28" s="21">
        <f t="shared" si="1"/>
        <v>0</v>
      </c>
      <c r="G28" s="2">
        <v>3.3</v>
      </c>
      <c r="H28" s="3">
        <f t="shared" si="9"/>
        <v>0</v>
      </c>
      <c r="I28" s="11">
        <f t="shared" si="10"/>
        <v>0</v>
      </c>
      <c r="J28" s="28">
        <f t="shared" si="2"/>
        <v>0.09</v>
      </c>
      <c r="K28" s="10">
        <f t="shared" si="3"/>
        <v>0</v>
      </c>
      <c r="L28" s="4">
        <f t="shared" si="11"/>
        <v>1200</v>
      </c>
      <c r="M28" s="5">
        <f t="shared" si="4"/>
        <v>300</v>
      </c>
      <c r="N28" s="4">
        <f t="shared" si="5"/>
        <v>0</v>
      </c>
      <c r="O28" s="6">
        <f t="shared" si="6"/>
        <v>0</v>
      </c>
      <c r="P28" s="12">
        <f t="shared" si="7"/>
        <v>0</v>
      </c>
      <c r="Q28" s="12">
        <f t="shared" si="8"/>
        <v>0</v>
      </c>
    </row>
    <row r="29" spans="1:17" ht="15.75">
      <c r="A29" s="26">
        <v>24</v>
      </c>
      <c r="B29" s="1"/>
      <c r="C29" s="21">
        <f t="shared" si="0"/>
        <v>0</v>
      </c>
      <c r="D29" s="7">
        <v>300</v>
      </c>
      <c r="E29" s="7">
        <v>300</v>
      </c>
      <c r="F29" s="21">
        <f t="shared" si="1"/>
        <v>0</v>
      </c>
      <c r="G29" s="2">
        <v>3.3</v>
      </c>
      <c r="H29" s="3">
        <f t="shared" si="9"/>
        <v>0</v>
      </c>
      <c r="I29" s="11">
        <f t="shared" si="10"/>
        <v>0</v>
      </c>
      <c r="J29" s="28">
        <f t="shared" si="2"/>
        <v>0.09</v>
      </c>
      <c r="K29" s="10">
        <f t="shared" si="3"/>
        <v>0</v>
      </c>
      <c r="L29" s="4">
        <f t="shared" si="11"/>
        <v>1200</v>
      </c>
      <c r="M29" s="5">
        <f t="shared" si="4"/>
        <v>300</v>
      </c>
      <c r="N29" s="4">
        <f t="shared" si="5"/>
        <v>0</v>
      </c>
      <c r="O29" s="6">
        <f t="shared" si="6"/>
        <v>0</v>
      </c>
      <c r="P29" s="12">
        <f t="shared" si="7"/>
        <v>0</v>
      </c>
      <c r="Q29" s="12">
        <f t="shared" si="8"/>
        <v>0</v>
      </c>
    </row>
    <row r="30" spans="1:17" ht="15.75">
      <c r="A30" s="26">
        <v>25</v>
      </c>
      <c r="B30" s="1"/>
      <c r="C30" s="21">
        <f t="shared" si="0"/>
        <v>0</v>
      </c>
      <c r="D30" s="7">
        <v>300</v>
      </c>
      <c r="E30" s="7">
        <v>300</v>
      </c>
      <c r="F30" s="21">
        <f t="shared" si="1"/>
        <v>0</v>
      </c>
      <c r="G30" s="2">
        <v>3.3</v>
      </c>
      <c r="H30" s="3">
        <f t="shared" si="9"/>
        <v>0</v>
      </c>
      <c r="I30" s="11">
        <f t="shared" si="10"/>
        <v>0</v>
      </c>
      <c r="J30" s="28">
        <f t="shared" si="2"/>
        <v>0.09</v>
      </c>
      <c r="K30" s="10">
        <f t="shared" si="3"/>
        <v>0</v>
      </c>
      <c r="L30" s="4">
        <f t="shared" si="11"/>
        <v>1200</v>
      </c>
      <c r="M30" s="5">
        <f t="shared" si="4"/>
        <v>300</v>
      </c>
      <c r="N30" s="4">
        <f t="shared" si="5"/>
        <v>0</v>
      </c>
      <c r="O30" s="6">
        <f t="shared" si="6"/>
        <v>0</v>
      </c>
      <c r="P30" s="12">
        <f t="shared" si="7"/>
        <v>0</v>
      </c>
      <c r="Q30" s="12">
        <f t="shared" si="8"/>
        <v>0</v>
      </c>
    </row>
  </sheetData>
  <sheetProtection sheet="1" objects="1" scenarios="1"/>
  <conditionalFormatting sqref="H3:H30">
    <cfRule type="cellIs" priority="1" dxfId="0" operator="between" stopIfTrue="1">
      <formula>2</formula>
      <formula>3.7</formula>
    </cfRule>
    <cfRule type="cellIs" priority="2" dxfId="1" operator="between" stopIfTrue="1">
      <formula>3.7</formula>
      <formula>5</formula>
    </cfRule>
    <cfRule type="cellIs" priority="3" dxfId="2" operator="greaterThan" stopIfTrue="1">
      <formula>5</formula>
    </cfRule>
  </conditionalFormatting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Grazhdanproject</Company>
  <HyperlinkBase>ovkt@ya.ru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Danilin</dc:creator>
  <cp:keywords>OVKT</cp:keywords>
  <dc:description/>
  <cp:lastModifiedBy>Andrey Danilin</cp:lastModifiedBy>
  <cp:lastPrinted>2007-01-23T13:04:43Z</cp:lastPrinted>
  <dcterms:created xsi:type="dcterms:W3CDTF">2007-01-22T08:31:39Z</dcterms:created>
  <dcterms:modified xsi:type="dcterms:W3CDTF">2007-01-23T13:29:52Z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Редактор">
    <vt:lpwstr>OVKT</vt:lpwstr>
  </property>
</Properties>
</file>