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225" windowWidth="11085" windowHeight="6450" activeTab="0"/>
  </bookViews>
  <sheets>
    <sheet name="Общий расчет" sheetId="1" r:id="rId1"/>
    <sheet name="Методика современная" sheetId="2" r:id="rId2"/>
    <sheet name="Бязина-Крумме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Рябова-Гончаренко Татьяна Владимировна</author>
    <author>Windows98SE</author>
  </authors>
  <commentList>
    <comment ref="C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Фактор скорости (табличное)
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скорость на д поверхностью (табличное)
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Упругость в воздухе помещения (при температуре воздуха в помещении)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Упругость над поверхностью воды (при температуре окружающего воздуха по мокрому термометру в данном случае 21,9)
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Площадь поверхности испарения
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По I-d диаграмме при условиях 28,7 и 56,1 (Киев)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По I-d диаграмме для условий  (внутренний воздух)
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>Упругость "воды"</t>
        </r>
      </text>
    </comment>
    <comment ref="B8" authorId="1">
      <text>
        <r>
          <rPr>
            <b/>
            <sz val="8"/>
            <rFont val="Tahoma"/>
            <family val="0"/>
          </rPr>
          <t>Упругость "воздуха"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сухому термометру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мокрому термометру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Площадь поверхности испарения (берется 20-40% от зеркала воды). Чем больше зеркало- тем меньше процент.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Рябова-Гончаренко Татьяна Владимировна</author>
    <author>Windows98SE</author>
  </authors>
  <commentList>
    <comment ref="C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Эмперический коэф.
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сухому термометру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мокрому термометру
</t>
        </r>
      </text>
    </comment>
    <comment ref="A7" authorId="0">
      <text>
        <r>
          <rPr>
            <b/>
            <sz val="8"/>
            <rFont val="Tahoma"/>
            <family val="0"/>
          </rPr>
          <t>Давление водяных паров насыщенного воздуха при температуре воды в бассейне</t>
        </r>
      </text>
    </comment>
    <comment ref="B7" authorId="1">
      <text>
        <r>
          <rPr>
            <b/>
            <sz val="8"/>
            <rFont val="Tahoma"/>
            <family val="0"/>
          </rPr>
          <t xml:space="preserve">Упругость "воды"
при t воды и 100% влажности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Площадь поверхности испарения (берется 20-40% от зеркала воды). Чем больше зеркало- тем меньше процент.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0"/>
          </rPr>
          <t xml:space="preserve">Парциальное давление водяных паров при заданных температуре и влажности воздуха в бассейне
</t>
        </r>
      </text>
    </comment>
    <comment ref="B8" authorId="1">
      <text>
        <r>
          <rPr>
            <b/>
            <sz val="8"/>
            <rFont val="Tahoma"/>
            <family val="0"/>
          </rPr>
          <t>Упругость "воздуха"</t>
        </r>
        <r>
          <rPr>
            <sz val="8"/>
            <rFont val="Tahoma"/>
            <family val="0"/>
          </rPr>
          <t xml:space="preserve">
при t воздуха и заданной влажности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Площадь поверхности испарения
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По I-d диаграмме при условиях 28,7 и 56,1 (Киев)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По I-d диаграмме для условий  (внутренний воздух)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Эмперический коэф.
</t>
        </r>
        <r>
          <rPr>
            <sz val="8"/>
            <rFont val="Tahoma"/>
            <family val="0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По h-d диаграмме
</t>
        </r>
      </text>
    </comment>
    <comment ref="N13" authorId="1">
      <text>
        <r>
          <rPr>
            <b/>
            <sz val="8"/>
            <rFont val="Tahoma"/>
            <family val="0"/>
          </rPr>
          <t xml:space="preserve">По h-d диаграмме
</t>
        </r>
      </text>
    </comment>
  </commentList>
</comments>
</file>

<file path=xl/comments3.xml><?xml version="1.0" encoding="utf-8"?>
<comments xmlns="http://schemas.openxmlformats.org/spreadsheetml/2006/main">
  <authors>
    <author>Рябова-Гончаренко Татьяна Владимировна</author>
    <author>Windows98SE</author>
  </authors>
  <commentList>
    <comment ref="C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Коэффициент занятости бассейна людьми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Площадь поверхности испарения
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Давление водяных паров насыщенного воздуха при температуре воды в бассейне</t>
        </r>
      </text>
    </comment>
    <comment ref="B6" authorId="1">
      <text>
        <r>
          <rPr>
            <b/>
            <sz val="8"/>
            <rFont val="Tahoma"/>
            <family val="0"/>
          </rPr>
          <t xml:space="preserve">Упругость "воды"
при t воды и 100% влажности
</t>
        </r>
      </text>
    </comment>
    <comment ref="C6" authorId="1">
      <text>
        <r>
          <rPr>
            <b/>
            <sz val="8"/>
            <rFont val="Tahoma"/>
            <family val="0"/>
          </rPr>
          <t xml:space="preserve">По h-d диаграмме
</t>
        </r>
      </text>
    </comment>
    <comment ref="A7" authorId="0">
      <text>
        <r>
          <rPr>
            <sz val="8"/>
            <rFont val="Tahoma"/>
            <family val="0"/>
          </rPr>
          <t xml:space="preserve">Парциальное давление водяных паров при заданных температуре и влажности воздуха в бассейне
</t>
        </r>
      </text>
    </comment>
    <comment ref="B7" authorId="1">
      <text>
        <r>
          <rPr>
            <b/>
            <sz val="8"/>
            <rFont val="Tahoma"/>
            <family val="0"/>
          </rPr>
          <t>Упругость "воздуха"</t>
        </r>
        <r>
          <rPr>
            <sz val="8"/>
            <rFont val="Tahoma"/>
            <family val="0"/>
          </rPr>
          <t xml:space="preserve">
при t воздуха и заданной влажности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Данный расчет справедлив при температере воды в бассейне меньше температуры воздуха в помещении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Эмперический коэф.
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сухому термометру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Температура воздуха в помещении по мокрому термометру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Площадь поверхности испарения (берется 20-40% от зеркала воды). Чем больше зеркало- тем меньше процент.
</t>
        </r>
        <r>
          <rPr>
            <sz val="8"/>
            <rFont val="Tahoma"/>
            <family val="0"/>
          </rPr>
          <t xml:space="preserve">
</t>
        </r>
      </text>
    </comment>
    <comment ref="N13" authorId="1">
      <text>
        <r>
          <rPr>
            <b/>
            <sz val="8"/>
            <rFont val="Tahoma"/>
            <family val="0"/>
          </rPr>
          <t xml:space="preserve">По h-d диаграмме
</t>
        </r>
      </text>
    </comment>
    <comment ref="B14" authorId="0">
      <text>
        <r>
          <rPr>
            <b/>
            <sz val="8"/>
            <rFont val="Tahoma"/>
            <family val="0"/>
          </rPr>
          <t>По I-d диаграмме при условиях 28,7 и 56,1 (Киев)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По I-d диаграмме для условий  (внутренний воздух)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<sst xmlns="http://schemas.openxmlformats.org/spreadsheetml/2006/main" count="187" uniqueCount="56">
  <si>
    <t>a</t>
  </si>
  <si>
    <t>v</t>
  </si>
  <si>
    <t>м/с</t>
  </si>
  <si>
    <r>
      <t>p</t>
    </r>
    <r>
      <rPr>
        <vertAlign val="subscript"/>
        <sz val="11"/>
        <rFont val="Arial Cyr"/>
        <family val="2"/>
      </rPr>
      <t>1</t>
    </r>
  </si>
  <si>
    <t>мм.рт.ст.</t>
  </si>
  <si>
    <r>
      <t>p</t>
    </r>
    <r>
      <rPr>
        <vertAlign val="subscript"/>
        <sz val="11"/>
        <rFont val="Arial Cyr"/>
        <family val="2"/>
      </rPr>
      <t>2</t>
    </r>
  </si>
  <si>
    <r>
      <t>p</t>
    </r>
    <r>
      <rPr>
        <vertAlign val="subscript"/>
        <sz val="11"/>
        <rFont val="Arial Cyr"/>
        <family val="2"/>
      </rPr>
      <t>бар</t>
    </r>
  </si>
  <si>
    <t>F</t>
  </si>
  <si>
    <r>
      <t>м</t>
    </r>
    <r>
      <rPr>
        <vertAlign val="superscript"/>
        <sz val="11"/>
        <rFont val="Arial Cyr"/>
        <family val="2"/>
      </rPr>
      <t>2</t>
    </r>
  </si>
  <si>
    <r>
      <t>G</t>
    </r>
    <r>
      <rPr>
        <vertAlign val="subscript"/>
        <sz val="11"/>
        <rFont val="Arial Cyr"/>
        <family val="2"/>
      </rPr>
      <t>вл</t>
    </r>
  </si>
  <si>
    <t>кг/ч</t>
  </si>
  <si>
    <r>
      <t>d</t>
    </r>
    <r>
      <rPr>
        <vertAlign val="subscript"/>
        <sz val="11"/>
        <rFont val="Arial Cyr"/>
        <family val="2"/>
      </rPr>
      <t>н</t>
    </r>
  </si>
  <si>
    <t>г/кг</t>
  </si>
  <si>
    <r>
      <t>d</t>
    </r>
    <r>
      <rPr>
        <vertAlign val="subscript"/>
        <sz val="11"/>
        <rFont val="Arial Cyr"/>
        <family val="2"/>
      </rPr>
      <t>вн</t>
    </r>
  </si>
  <si>
    <t>L</t>
  </si>
  <si>
    <r>
      <t>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>/ч</t>
    </r>
  </si>
  <si>
    <t>Kp</t>
  </si>
  <si>
    <t>H</t>
  </si>
  <si>
    <t>м</t>
  </si>
  <si>
    <t>А</t>
  </si>
  <si>
    <t>В</t>
  </si>
  <si>
    <r>
      <t>Твд 26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2"/>
      </rPr>
      <t>С</t>
    </r>
  </si>
  <si>
    <r>
      <t>Тпм 28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2"/>
      </rPr>
      <t>С</t>
    </r>
  </si>
  <si>
    <t xml:space="preserve">Бассейн </t>
  </si>
  <si>
    <t>Формула (Староверов) Wвл. = (а+0,017*v)*(р2-р1)*760/Рбар*F</t>
  </si>
  <si>
    <t>Смоченная поверхность</t>
  </si>
  <si>
    <t>Люди</t>
  </si>
  <si>
    <t>n</t>
  </si>
  <si>
    <t>w</t>
  </si>
  <si>
    <t>чел.</t>
  </si>
  <si>
    <t>г/ч на 1 чел</t>
  </si>
  <si>
    <t>tв</t>
  </si>
  <si>
    <t>tм</t>
  </si>
  <si>
    <t>грд. С</t>
  </si>
  <si>
    <t>Gвл. сумма</t>
  </si>
  <si>
    <t>Формула  Wвл. = а*(р2-р1)*F</t>
  </si>
  <si>
    <t>мбар(кПа)</t>
  </si>
  <si>
    <t>Рв</t>
  </si>
  <si>
    <t>Рвозд</t>
  </si>
  <si>
    <t>незначительное испарение</t>
  </si>
  <si>
    <t>спокойное испарение (малый объем)</t>
  </si>
  <si>
    <t>гидромассажная ванная (жилой дом)</t>
  </si>
  <si>
    <t>водоем в зале средних размеров</t>
  </si>
  <si>
    <t>открытый бассейн</t>
  </si>
  <si>
    <t>водоем с высокой подвижностью воды</t>
  </si>
  <si>
    <t>Дополнения</t>
  </si>
  <si>
    <t>t</t>
  </si>
  <si>
    <t>Р</t>
  </si>
  <si>
    <t>Влажность</t>
  </si>
  <si>
    <t>100%(вода)</t>
  </si>
  <si>
    <t>65%(воздух)</t>
  </si>
  <si>
    <t>Формула  Wвл. = F*((0,118+(0,01995*a*(Pw-Pv)/1,333))</t>
  </si>
  <si>
    <t>для больших общественных бассейнов</t>
  </si>
  <si>
    <t>для бассейнов отелей</t>
  </si>
  <si>
    <t>для небольших частных бассейнов</t>
  </si>
  <si>
    <t>V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</si>
</sst>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 Cyr"/>
      <family val="0"/>
    </font>
    <font>
      <sz val="11"/>
      <name val="Arial Cyr"/>
      <family val="2"/>
    </font>
    <font>
      <vertAlign val="superscript"/>
      <sz val="11"/>
      <name val="Arial Cyr"/>
      <family val="2"/>
    </font>
    <font>
      <vertAlign val="subscript"/>
      <sz val="11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2"/>
    </font>
    <font>
      <sz val="12"/>
      <color indexed="12"/>
      <name val="Arial Cyr"/>
      <family val="2"/>
    </font>
    <font>
      <sz val="11"/>
      <color indexed="12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8" fontId="1" fillId="2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8" fontId="8" fillId="0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9" fontId="0" fillId="0" borderId="1" xfId="0" applyNumberFormat="1" applyBorder="1" applyAlignment="1">
      <alignment/>
    </xf>
    <xf numFmtId="0" fontId="1" fillId="0" borderId="7" xfId="0" applyFont="1" applyBorder="1" applyAlignment="1">
      <alignment/>
    </xf>
    <xf numFmtId="0" fontId="6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6" fillId="0" borderId="1" xfId="0" applyNumberFormat="1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9.75390625" style="0" customWidth="1"/>
    <col min="2" max="2" width="10.00390625" style="0" customWidth="1"/>
    <col min="3" max="3" width="9.625" style="0" customWidth="1"/>
    <col min="6" max="6" width="11.75390625" style="0" customWidth="1"/>
    <col min="7" max="7" width="9.25390625" style="0" customWidth="1"/>
    <col min="9" max="9" width="14.00390625" style="0" customWidth="1"/>
  </cols>
  <sheetData>
    <row r="1" spans="1:6" ht="12.75">
      <c r="A1" s="32" t="s">
        <v>24</v>
      </c>
      <c r="B1" s="33"/>
      <c r="C1" s="33"/>
      <c r="D1" s="33"/>
      <c r="E1" s="33"/>
      <c r="F1" s="33"/>
    </row>
    <row r="2" spans="1:9" ht="15">
      <c r="A2" s="34" t="s">
        <v>23</v>
      </c>
      <c r="B2" s="35"/>
      <c r="C2" s="36"/>
      <c r="D2" s="34" t="s">
        <v>25</v>
      </c>
      <c r="E2" s="35"/>
      <c r="F2" s="36"/>
      <c r="G2" s="29" t="s">
        <v>26</v>
      </c>
      <c r="H2" s="29"/>
      <c r="I2" s="29"/>
    </row>
    <row r="3" spans="1:9" ht="14.25">
      <c r="A3" s="3" t="s">
        <v>22</v>
      </c>
      <c r="B3" s="4">
        <v>0.65</v>
      </c>
      <c r="C3" s="3" t="s">
        <v>21</v>
      </c>
      <c r="D3" s="3" t="s">
        <v>22</v>
      </c>
      <c r="E3" s="4">
        <v>0.65</v>
      </c>
      <c r="F3" s="3" t="s">
        <v>21</v>
      </c>
      <c r="G3" s="3" t="s">
        <v>22</v>
      </c>
      <c r="H3" s="4">
        <v>0.65</v>
      </c>
      <c r="I3" s="3" t="s">
        <v>21</v>
      </c>
    </row>
    <row r="4" spans="1:9" ht="14.25">
      <c r="A4" s="5"/>
      <c r="B4" s="5"/>
      <c r="C4" s="5"/>
      <c r="D4" s="5"/>
      <c r="E4" s="2"/>
      <c r="F4" s="2"/>
      <c r="G4" s="2"/>
      <c r="H4" s="2"/>
      <c r="I4" s="2"/>
    </row>
    <row r="5" spans="1:9" ht="14.25">
      <c r="A5" s="5" t="s">
        <v>0</v>
      </c>
      <c r="B5" s="5">
        <v>0.022</v>
      </c>
      <c r="C5" s="5"/>
      <c r="D5" s="5" t="s">
        <v>31</v>
      </c>
      <c r="E5" s="5">
        <v>28</v>
      </c>
      <c r="F5" s="5" t="s">
        <v>33</v>
      </c>
      <c r="G5" s="5" t="s">
        <v>27</v>
      </c>
      <c r="H5" s="5">
        <v>2</v>
      </c>
      <c r="I5" s="5" t="s">
        <v>29</v>
      </c>
    </row>
    <row r="6" spans="1:9" ht="14.25">
      <c r="A6" s="5" t="s">
        <v>1</v>
      </c>
      <c r="B6" s="5">
        <v>0.2</v>
      </c>
      <c r="C6" s="5" t="s">
        <v>2</v>
      </c>
      <c r="D6" s="5" t="s">
        <v>32</v>
      </c>
      <c r="E6" s="5">
        <v>22.8</v>
      </c>
      <c r="F6" s="5" t="s">
        <v>33</v>
      </c>
      <c r="G6" s="5" t="s">
        <v>28</v>
      </c>
      <c r="H6" s="5">
        <v>225</v>
      </c>
      <c r="I6" s="5" t="s">
        <v>30</v>
      </c>
    </row>
    <row r="7" spans="1:9" ht="14.25">
      <c r="A7" s="5" t="s">
        <v>3</v>
      </c>
      <c r="B7" s="5">
        <v>25.21</v>
      </c>
      <c r="C7" s="5" t="s">
        <v>4</v>
      </c>
      <c r="D7" s="5" t="s">
        <v>7</v>
      </c>
      <c r="E7" s="5">
        <f>B10*0.4</f>
        <v>2.72</v>
      </c>
      <c r="F7" s="5" t="s">
        <v>8</v>
      </c>
      <c r="G7" s="2"/>
      <c r="H7" s="2"/>
      <c r="I7" s="2"/>
    </row>
    <row r="8" spans="1:9" ht="14.25">
      <c r="A8" s="5" t="s">
        <v>5</v>
      </c>
      <c r="B8" s="5">
        <v>28.35</v>
      </c>
      <c r="C8" s="5" t="s">
        <v>4</v>
      </c>
      <c r="D8" s="5"/>
      <c r="E8" s="5"/>
      <c r="F8" s="5"/>
      <c r="G8" s="2"/>
      <c r="H8" s="2"/>
      <c r="I8" s="2"/>
    </row>
    <row r="9" spans="1:9" ht="14.25">
      <c r="A9" s="5" t="s">
        <v>6</v>
      </c>
      <c r="B9" s="5">
        <v>745</v>
      </c>
      <c r="C9" s="5" t="s">
        <v>4</v>
      </c>
      <c r="D9" s="5"/>
      <c r="E9" s="5"/>
      <c r="F9" s="5"/>
      <c r="G9" s="2"/>
      <c r="H9" s="2"/>
      <c r="I9" s="2"/>
    </row>
    <row r="10" spans="1:9" ht="14.25">
      <c r="A10" s="5" t="s">
        <v>7</v>
      </c>
      <c r="B10" s="5">
        <v>6.8</v>
      </c>
      <c r="C10" s="5" t="s">
        <v>8</v>
      </c>
      <c r="D10" s="5"/>
      <c r="E10" s="5"/>
      <c r="F10" s="5"/>
      <c r="G10" s="2"/>
      <c r="H10" s="2"/>
      <c r="I10" s="2"/>
    </row>
    <row r="11" spans="1:9" ht="14.25">
      <c r="A11" s="6" t="s">
        <v>9</v>
      </c>
      <c r="B11" s="11">
        <f>ABS(B10*(B5+0.017*B6)*(B8-B7)*760/B9)</f>
        <v>0.55</v>
      </c>
      <c r="C11" s="6" t="s">
        <v>10</v>
      </c>
      <c r="D11" s="6" t="s">
        <v>9</v>
      </c>
      <c r="E11" s="16">
        <f>0.0065*(E5-E6)*E7</f>
        <v>0.092</v>
      </c>
      <c r="F11" s="6" t="s">
        <v>10</v>
      </c>
      <c r="G11" s="6" t="s">
        <v>9</v>
      </c>
      <c r="H11" s="11">
        <f>(H5*H6)/1000</f>
        <v>0.45</v>
      </c>
      <c r="I11" s="6" t="s">
        <v>10</v>
      </c>
    </row>
    <row r="12" spans="1:9" ht="15" thickBot="1">
      <c r="A12" s="10"/>
      <c r="B12" s="12"/>
      <c r="C12" s="17"/>
      <c r="D12" s="10"/>
      <c r="E12" s="12"/>
      <c r="F12" s="10"/>
      <c r="G12" s="10"/>
      <c r="H12" s="13"/>
      <c r="I12" s="10"/>
    </row>
    <row r="13" spans="1:9" ht="15" thickBot="1">
      <c r="A13" s="30" t="s">
        <v>34</v>
      </c>
      <c r="B13" s="31"/>
      <c r="C13" s="19">
        <f>B11+E11+H11</f>
        <v>1.092</v>
      </c>
      <c r="D13" s="14"/>
      <c r="E13" s="14"/>
      <c r="F13" s="14"/>
      <c r="G13" s="14"/>
      <c r="H13" s="14"/>
      <c r="I13" s="15"/>
    </row>
    <row r="14" spans="1:9" ht="14.25">
      <c r="A14" s="10"/>
      <c r="B14" s="12"/>
      <c r="C14" s="18"/>
      <c r="D14" s="10"/>
      <c r="E14" s="12"/>
      <c r="F14" s="10"/>
      <c r="G14" s="10"/>
      <c r="H14" s="13"/>
      <c r="I14" s="10"/>
    </row>
    <row r="15" spans="1:9" ht="14.25">
      <c r="A15" s="5" t="s">
        <v>11</v>
      </c>
      <c r="B15" s="1">
        <v>10.6</v>
      </c>
      <c r="C15" s="5" t="s">
        <v>12</v>
      </c>
      <c r="D15" s="5"/>
      <c r="E15" s="1"/>
      <c r="F15" s="5"/>
      <c r="G15" s="2"/>
      <c r="H15" s="2"/>
      <c r="I15" s="2"/>
    </row>
    <row r="16" spans="1:9" ht="14.25">
      <c r="A16" s="5" t="s">
        <v>13</v>
      </c>
      <c r="B16" s="1">
        <v>15.5</v>
      </c>
      <c r="C16" s="5" t="s">
        <v>12</v>
      </c>
      <c r="D16" s="5"/>
      <c r="E16" s="1"/>
      <c r="F16" s="5"/>
      <c r="G16" s="2"/>
      <c r="H16" s="2"/>
      <c r="I16" s="2"/>
    </row>
    <row r="17" spans="1:9" ht="14.25">
      <c r="A17" s="6" t="s">
        <v>14</v>
      </c>
      <c r="B17" s="7">
        <f>C13*1000/((B16-B15)*1.15)</f>
        <v>193.8</v>
      </c>
      <c r="C17" s="6" t="s">
        <v>15</v>
      </c>
      <c r="D17" s="10"/>
      <c r="E17" s="12"/>
      <c r="F17" s="10"/>
      <c r="G17" s="2"/>
      <c r="H17" s="2"/>
      <c r="I17" s="2"/>
    </row>
    <row r="18" spans="1:9" ht="14.25">
      <c r="A18" s="5" t="s">
        <v>19</v>
      </c>
      <c r="B18" s="1">
        <v>2.7</v>
      </c>
      <c r="C18" s="5" t="s">
        <v>18</v>
      </c>
      <c r="D18" s="5"/>
      <c r="E18" s="1"/>
      <c r="F18" s="5"/>
      <c r="G18" s="2"/>
      <c r="H18" s="2"/>
      <c r="I18" s="2"/>
    </row>
    <row r="19" spans="1:9" ht="14.25">
      <c r="A19" s="5" t="s">
        <v>20</v>
      </c>
      <c r="B19" s="1">
        <v>2.5</v>
      </c>
      <c r="C19" s="5" t="s">
        <v>18</v>
      </c>
      <c r="D19" s="5"/>
      <c r="E19" s="1"/>
      <c r="F19" s="5"/>
      <c r="G19" s="2"/>
      <c r="H19" s="2"/>
      <c r="I19" s="2"/>
    </row>
    <row r="20" spans="1:9" ht="14.25">
      <c r="A20" s="5" t="s">
        <v>17</v>
      </c>
      <c r="B20" s="5">
        <v>2.8</v>
      </c>
      <c r="C20" s="5" t="s">
        <v>18</v>
      </c>
      <c r="D20" s="5"/>
      <c r="E20" s="5"/>
      <c r="F20" s="5"/>
      <c r="G20" s="2"/>
      <c r="H20" s="2"/>
      <c r="I20" s="2"/>
    </row>
    <row r="21" spans="1:9" ht="14.25">
      <c r="A21" s="5" t="s">
        <v>55</v>
      </c>
      <c r="B21" s="25">
        <f>B18*B19*B20</f>
        <v>19</v>
      </c>
      <c r="C21" s="5"/>
      <c r="D21" s="5"/>
      <c r="E21" s="5"/>
      <c r="F21" s="5"/>
      <c r="G21" s="2"/>
      <c r="H21" s="2"/>
      <c r="I21" s="2"/>
    </row>
    <row r="22" spans="1:9" ht="14.25">
      <c r="A22" s="6" t="s">
        <v>16</v>
      </c>
      <c r="B22" s="27">
        <f>B17/(B18*B19*B20)</f>
        <v>10.3</v>
      </c>
      <c r="C22" s="2"/>
      <c r="D22" s="10"/>
      <c r="E22" s="26"/>
      <c r="F22" s="2"/>
      <c r="G22" s="2"/>
      <c r="H22" s="2"/>
      <c r="I22" s="2"/>
    </row>
    <row r="23" ht="12.75">
      <c r="E23" s="9"/>
    </row>
  </sheetData>
  <mergeCells count="5">
    <mergeCell ref="G2:I2"/>
    <mergeCell ref="A13:B13"/>
    <mergeCell ref="A1:F1"/>
    <mergeCell ref="A2:C2"/>
    <mergeCell ref="D2:F2"/>
  </mergeCells>
  <printOptions/>
  <pageMargins left="0.75" right="0.75" top="1" bottom="1" header="0.5" footer="0.5"/>
  <pageSetup fitToHeight="1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ySplit="3" topLeftCell="BM4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9.875" style="0" customWidth="1"/>
    <col min="2" max="2" width="9.25390625" style="0" customWidth="1"/>
    <col min="3" max="3" width="10.75390625" style="0" customWidth="1"/>
    <col min="6" max="6" width="12.25390625" style="0" customWidth="1"/>
    <col min="9" max="9" width="11.875" style="0" customWidth="1"/>
    <col min="10" max="10" width="3.625" style="0" customWidth="1"/>
    <col min="11" max="11" width="4.75390625" style="0" customWidth="1"/>
    <col min="12" max="12" width="11.875" style="0" customWidth="1"/>
    <col min="13" max="13" width="10.125" style="0" customWidth="1"/>
    <col min="14" max="14" width="20.25390625" style="0" customWidth="1"/>
  </cols>
  <sheetData>
    <row r="1" spans="1:6" ht="12.75">
      <c r="A1" s="32" t="s">
        <v>35</v>
      </c>
      <c r="B1" s="33"/>
      <c r="C1" s="33"/>
      <c r="D1" s="33"/>
      <c r="E1" s="33"/>
      <c r="F1" s="33"/>
    </row>
    <row r="2" spans="1:9" ht="15">
      <c r="A2" s="34" t="s">
        <v>23</v>
      </c>
      <c r="B2" s="35"/>
      <c r="C2" s="36"/>
      <c r="D2" s="34" t="s">
        <v>25</v>
      </c>
      <c r="E2" s="35"/>
      <c r="F2" s="36"/>
      <c r="G2" s="29" t="s">
        <v>26</v>
      </c>
      <c r="H2" s="29"/>
      <c r="I2" s="29"/>
    </row>
    <row r="3" spans="1:9" ht="14.25">
      <c r="A3" s="3" t="s">
        <v>22</v>
      </c>
      <c r="B3" s="4">
        <v>0.65</v>
      </c>
      <c r="C3" s="3" t="s">
        <v>21</v>
      </c>
      <c r="D3" s="3" t="s">
        <v>22</v>
      </c>
      <c r="E3" s="4">
        <v>0.65</v>
      </c>
      <c r="F3" s="3" t="s">
        <v>21</v>
      </c>
      <c r="G3" s="3" t="s">
        <v>22</v>
      </c>
      <c r="H3" s="4">
        <v>0.65</v>
      </c>
      <c r="I3" s="3" t="s">
        <v>21</v>
      </c>
    </row>
    <row r="4" spans="1:14" ht="14.25">
      <c r="A4" s="5"/>
      <c r="B4" s="5"/>
      <c r="C4" s="5"/>
      <c r="D4" s="5"/>
      <c r="E4" s="2"/>
      <c r="F4" s="2"/>
      <c r="G4" s="2"/>
      <c r="H4" s="2"/>
      <c r="I4" s="2"/>
      <c r="J4" s="5" t="s">
        <v>0</v>
      </c>
      <c r="K4" s="20">
        <v>0.5</v>
      </c>
      <c r="L4" s="37" t="s">
        <v>39</v>
      </c>
      <c r="M4" s="37"/>
      <c r="N4" s="37"/>
    </row>
    <row r="5" spans="1:14" ht="14.25">
      <c r="A5" s="5" t="s">
        <v>0</v>
      </c>
      <c r="B5" s="5">
        <v>5</v>
      </c>
      <c r="C5" s="5"/>
      <c r="D5" s="5" t="s">
        <v>31</v>
      </c>
      <c r="E5" s="5">
        <v>28</v>
      </c>
      <c r="F5" s="5" t="s">
        <v>33</v>
      </c>
      <c r="G5" s="5" t="s">
        <v>27</v>
      </c>
      <c r="H5" s="5">
        <v>2</v>
      </c>
      <c r="I5" s="5" t="s">
        <v>29</v>
      </c>
      <c r="K5" s="20">
        <v>5</v>
      </c>
      <c r="L5" s="37" t="s">
        <v>40</v>
      </c>
      <c r="M5" s="37"/>
      <c r="N5" s="37"/>
    </row>
    <row r="6" spans="1:12" ht="14.25">
      <c r="A6" s="5"/>
      <c r="B6" s="5"/>
      <c r="C6" s="5"/>
      <c r="D6" s="5" t="s">
        <v>32</v>
      </c>
      <c r="E6" s="5">
        <v>22.8</v>
      </c>
      <c r="F6" s="5" t="s">
        <v>33</v>
      </c>
      <c r="G6" s="5" t="s">
        <v>28</v>
      </c>
      <c r="H6" s="5">
        <v>225</v>
      </c>
      <c r="I6" s="5" t="s">
        <v>30</v>
      </c>
      <c r="K6" s="20">
        <v>15</v>
      </c>
      <c r="L6" t="s">
        <v>41</v>
      </c>
    </row>
    <row r="7" spans="1:12" ht="14.25">
      <c r="A7" s="5" t="s">
        <v>38</v>
      </c>
      <c r="B7" s="5">
        <v>33.6</v>
      </c>
      <c r="C7" s="5" t="s">
        <v>36</v>
      </c>
      <c r="D7" s="5" t="s">
        <v>7</v>
      </c>
      <c r="E7" s="5">
        <f>B9*0.4</f>
        <v>2.72</v>
      </c>
      <c r="F7" s="5" t="s">
        <v>8</v>
      </c>
      <c r="G7" s="2"/>
      <c r="H7" s="2"/>
      <c r="I7" s="2"/>
      <c r="K7" s="20">
        <v>20</v>
      </c>
      <c r="L7" t="s">
        <v>42</v>
      </c>
    </row>
    <row r="8" spans="1:14" ht="14.25">
      <c r="A8" s="5" t="s">
        <v>37</v>
      </c>
      <c r="B8" s="5">
        <v>24.6</v>
      </c>
      <c r="C8" s="5" t="s">
        <v>36</v>
      </c>
      <c r="D8" s="5"/>
      <c r="E8" s="5"/>
      <c r="F8" s="5"/>
      <c r="G8" s="2"/>
      <c r="H8" s="2"/>
      <c r="I8" s="2"/>
      <c r="K8" s="20">
        <v>28</v>
      </c>
      <c r="L8" s="21" t="s">
        <v>43</v>
      </c>
      <c r="M8" s="21"/>
      <c r="N8" s="21"/>
    </row>
    <row r="9" spans="1:14" ht="14.25">
      <c r="A9" s="5" t="s">
        <v>7</v>
      </c>
      <c r="B9" s="5">
        <f>'Общий расчет'!B10</f>
        <v>6.8</v>
      </c>
      <c r="C9" s="5" t="s">
        <v>8</v>
      </c>
      <c r="D9" s="5"/>
      <c r="E9" s="5"/>
      <c r="F9" s="5"/>
      <c r="G9" s="2"/>
      <c r="H9" s="2"/>
      <c r="I9" s="2"/>
      <c r="K9" s="20">
        <v>35</v>
      </c>
      <c r="L9" s="21" t="s">
        <v>44</v>
      </c>
      <c r="M9" s="21"/>
      <c r="N9" s="21"/>
    </row>
    <row r="10" spans="1:9" ht="14.25">
      <c r="A10" s="6" t="s">
        <v>9</v>
      </c>
      <c r="B10" s="11">
        <f>B5*B9*((B7-B8)/1000)</f>
        <v>0.31</v>
      </c>
      <c r="C10" s="6" t="s">
        <v>10</v>
      </c>
      <c r="D10" s="6" t="s">
        <v>9</v>
      </c>
      <c r="E10" s="16">
        <f>0.0065*(E5-E6)*E7</f>
        <v>0.092</v>
      </c>
      <c r="F10" s="6" t="s">
        <v>10</v>
      </c>
      <c r="G10" s="6" t="s">
        <v>9</v>
      </c>
      <c r="H10" s="11">
        <f>(H5*H6)/1000</f>
        <v>0.45</v>
      </c>
      <c r="I10" s="6" t="s">
        <v>10</v>
      </c>
    </row>
    <row r="11" spans="1:14" ht="15" thickBot="1">
      <c r="A11" s="10"/>
      <c r="B11" s="12"/>
      <c r="C11" s="17"/>
      <c r="D11" s="10"/>
      <c r="E11" s="12"/>
      <c r="F11" s="10"/>
      <c r="G11" s="10"/>
      <c r="H11" s="13"/>
      <c r="I11" s="10"/>
      <c r="K11" s="38" t="s">
        <v>45</v>
      </c>
      <c r="L11" s="39"/>
      <c r="M11" s="40"/>
      <c r="N11" s="2"/>
    </row>
    <row r="12" spans="1:14" ht="15" thickBot="1">
      <c r="A12" s="30" t="s">
        <v>34</v>
      </c>
      <c r="B12" s="31"/>
      <c r="C12" s="19">
        <f>B10+E10+H10</f>
        <v>0.852</v>
      </c>
      <c r="D12" s="14"/>
      <c r="E12" s="14"/>
      <c r="F12" s="14"/>
      <c r="G12" s="14"/>
      <c r="H12" s="14"/>
      <c r="I12" s="15"/>
      <c r="K12" s="5" t="s">
        <v>46</v>
      </c>
      <c r="L12" s="5" t="s">
        <v>48</v>
      </c>
      <c r="M12" s="3" t="s">
        <v>47</v>
      </c>
      <c r="N12" s="2"/>
    </row>
    <row r="13" spans="1:14" ht="14.25">
      <c r="A13" s="10"/>
      <c r="B13" s="12"/>
      <c r="C13" s="18"/>
      <c r="D13" s="10"/>
      <c r="E13" s="12"/>
      <c r="F13" s="10"/>
      <c r="G13" s="10"/>
      <c r="H13" s="13"/>
      <c r="I13" s="10"/>
      <c r="K13" s="2">
        <v>27</v>
      </c>
      <c r="L13" s="22" t="s">
        <v>49</v>
      </c>
      <c r="M13" s="2">
        <v>34.8</v>
      </c>
      <c r="N13" s="2" t="s">
        <v>36</v>
      </c>
    </row>
    <row r="14" spans="1:14" ht="14.25">
      <c r="A14" s="5" t="s">
        <v>11</v>
      </c>
      <c r="B14" s="1">
        <v>10.6</v>
      </c>
      <c r="C14" s="5" t="s">
        <v>12</v>
      </c>
      <c r="D14" s="5"/>
      <c r="E14" s="1"/>
      <c r="F14" s="5"/>
      <c r="G14" s="2"/>
      <c r="H14" s="2"/>
      <c r="I14" s="2"/>
      <c r="K14" s="2">
        <v>26</v>
      </c>
      <c r="L14" s="22" t="s">
        <v>49</v>
      </c>
      <c r="M14" s="2">
        <v>33.6</v>
      </c>
      <c r="N14" s="2" t="s">
        <v>36</v>
      </c>
    </row>
    <row r="15" spans="1:14" ht="14.25">
      <c r="A15" s="5" t="s">
        <v>13</v>
      </c>
      <c r="B15" s="1">
        <v>15.5</v>
      </c>
      <c r="C15" s="5" t="s">
        <v>12</v>
      </c>
      <c r="D15" s="5"/>
      <c r="E15" s="1"/>
      <c r="F15" s="5"/>
      <c r="G15" s="2"/>
      <c r="H15" s="2"/>
      <c r="I15" s="2"/>
      <c r="K15" s="2">
        <v>28</v>
      </c>
      <c r="L15" s="22" t="s">
        <v>50</v>
      </c>
      <c r="M15" s="2">
        <v>24.6</v>
      </c>
      <c r="N15" s="2" t="s">
        <v>36</v>
      </c>
    </row>
    <row r="16" spans="1:14" ht="14.25">
      <c r="A16" s="6" t="s">
        <v>14</v>
      </c>
      <c r="B16" s="7">
        <f>C12*1000/((B15-B14)*1.15)</f>
        <v>151.2</v>
      </c>
      <c r="C16" s="6" t="s">
        <v>15</v>
      </c>
      <c r="D16" s="10"/>
      <c r="E16" s="12"/>
      <c r="F16" s="10"/>
      <c r="G16" s="2"/>
      <c r="H16" s="2"/>
      <c r="I16" s="2"/>
      <c r="K16" s="2">
        <v>29</v>
      </c>
      <c r="L16" s="22" t="s">
        <v>50</v>
      </c>
      <c r="M16" s="2">
        <v>26</v>
      </c>
      <c r="N16" s="2" t="s">
        <v>36</v>
      </c>
    </row>
    <row r="17" spans="1:14" ht="14.25">
      <c r="A17" s="5" t="s">
        <v>19</v>
      </c>
      <c r="B17" s="1">
        <v>2.8</v>
      </c>
      <c r="C17" s="5" t="s">
        <v>18</v>
      </c>
      <c r="D17" s="10"/>
      <c r="E17" s="12"/>
      <c r="F17" s="10"/>
      <c r="G17" s="2"/>
      <c r="H17" s="2"/>
      <c r="I17" s="2"/>
      <c r="K17" s="2">
        <v>30</v>
      </c>
      <c r="L17" s="22" t="s">
        <v>50</v>
      </c>
      <c r="M17" s="2">
        <v>27.6</v>
      </c>
      <c r="N17" s="2" t="s">
        <v>36</v>
      </c>
    </row>
    <row r="18" spans="1:14" ht="14.25">
      <c r="A18" s="5" t="s">
        <v>20</v>
      </c>
      <c r="B18" s="1">
        <v>5.6</v>
      </c>
      <c r="C18" s="5" t="s">
        <v>18</v>
      </c>
      <c r="D18" s="10"/>
      <c r="E18" s="12"/>
      <c r="F18" s="10"/>
      <c r="G18" s="2"/>
      <c r="H18" s="2"/>
      <c r="I18" s="2"/>
      <c r="K18" s="2"/>
      <c r="L18" s="2"/>
      <c r="M18" s="2"/>
      <c r="N18" s="2"/>
    </row>
    <row r="19" spans="1:14" ht="14.25">
      <c r="A19" s="5" t="s">
        <v>17</v>
      </c>
      <c r="B19" s="1">
        <v>2.8</v>
      </c>
      <c r="C19" s="5" t="s">
        <v>18</v>
      </c>
      <c r="D19" s="10"/>
      <c r="E19" s="10"/>
      <c r="F19" s="10"/>
      <c r="G19" s="2"/>
      <c r="H19" s="2"/>
      <c r="I19" s="2"/>
      <c r="K19" s="2"/>
      <c r="L19" s="2"/>
      <c r="M19" s="2"/>
      <c r="N19" s="2"/>
    </row>
    <row r="20" spans="1:14" ht="14.25">
      <c r="A20" s="5" t="s">
        <v>55</v>
      </c>
      <c r="B20" s="25">
        <f>B17*B18*B19</f>
        <v>44</v>
      </c>
      <c r="C20" s="5"/>
      <c r="D20" s="10"/>
      <c r="E20" s="10"/>
      <c r="F20" s="10"/>
      <c r="G20" s="2"/>
      <c r="H20" s="2"/>
      <c r="I20" s="2"/>
      <c r="K20" s="2"/>
      <c r="L20" s="2"/>
      <c r="M20" s="2"/>
      <c r="N20" s="2"/>
    </row>
    <row r="21" spans="1:14" ht="14.25">
      <c r="A21" s="6" t="s">
        <v>16</v>
      </c>
      <c r="B21" s="8">
        <f>B16/(B17*B18*B19)</f>
        <v>3</v>
      </c>
      <c r="C21" s="2"/>
      <c r="D21" s="10"/>
      <c r="E21" s="26"/>
      <c r="F21" s="28"/>
      <c r="G21" s="2"/>
      <c r="H21" s="2"/>
      <c r="I21" s="2"/>
      <c r="K21" s="2"/>
      <c r="L21" s="2"/>
      <c r="M21" s="2"/>
      <c r="N21" s="2"/>
    </row>
    <row r="22" ht="12.75">
      <c r="E22" s="9"/>
    </row>
  </sheetData>
  <mergeCells count="8">
    <mergeCell ref="A12:B12"/>
    <mergeCell ref="L4:N4"/>
    <mergeCell ref="L5:N5"/>
    <mergeCell ref="A1:F1"/>
    <mergeCell ref="A2:C2"/>
    <mergeCell ref="D2:F2"/>
    <mergeCell ref="G2:I2"/>
    <mergeCell ref="K11:M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pane ySplit="3" topLeftCell="BM4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9.75390625" style="0" customWidth="1"/>
    <col min="2" max="2" width="6.25390625" style="0" customWidth="1"/>
    <col min="3" max="3" width="10.625" style="0" customWidth="1"/>
    <col min="5" max="5" width="7.125" style="0" customWidth="1"/>
    <col min="7" max="7" width="9.375" style="0" customWidth="1"/>
    <col min="8" max="8" width="6.75390625" style="0" customWidth="1"/>
    <col min="9" max="9" width="11.25390625" style="0" customWidth="1"/>
    <col min="10" max="11" width="3.75390625" style="0" customWidth="1"/>
    <col min="12" max="12" width="11.75390625" style="0" customWidth="1"/>
    <col min="14" max="14" width="14.00390625" style="0" customWidth="1"/>
  </cols>
  <sheetData>
    <row r="1" spans="1:6" ht="12.75">
      <c r="A1" s="32" t="s">
        <v>51</v>
      </c>
      <c r="B1" s="33"/>
      <c r="C1" s="33"/>
      <c r="D1" s="33"/>
      <c r="E1" s="33"/>
      <c r="F1" s="33"/>
    </row>
    <row r="2" spans="1:9" ht="15">
      <c r="A2" s="34" t="s">
        <v>23</v>
      </c>
      <c r="B2" s="35"/>
      <c r="C2" s="36"/>
      <c r="D2" s="34" t="s">
        <v>25</v>
      </c>
      <c r="E2" s="35"/>
      <c r="F2" s="36"/>
      <c r="G2" s="29" t="s">
        <v>26</v>
      </c>
      <c r="H2" s="29"/>
      <c r="I2" s="29"/>
    </row>
    <row r="3" spans="1:9" ht="14.25">
      <c r="A3" s="3" t="s">
        <v>22</v>
      </c>
      <c r="B3" s="4">
        <v>0.65</v>
      </c>
      <c r="C3" s="3" t="s">
        <v>21</v>
      </c>
      <c r="D3" s="3" t="s">
        <v>22</v>
      </c>
      <c r="E3" s="4">
        <v>0.65</v>
      </c>
      <c r="F3" s="3" t="s">
        <v>21</v>
      </c>
      <c r="G3" s="3" t="s">
        <v>22</v>
      </c>
      <c r="H3" s="4">
        <v>0.65</v>
      </c>
      <c r="I3" s="3" t="s">
        <v>21</v>
      </c>
    </row>
    <row r="4" spans="1:14" ht="14.25">
      <c r="A4" s="5"/>
      <c r="B4" s="5"/>
      <c r="C4" s="5"/>
      <c r="D4" s="5"/>
      <c r="E4" s="2"/>
      <c r="F4" s="2"/>
      <c r="G4" s="2"/>
      <c r="H4" s="2"/>
      <c r="I4" s="2"/>
      <c r="J4" s="23" t="s">
        <v>0</v>
      </c>
      <c r="K4" s="24">
        <v>0.5</v>
      </c>
      <c r="L4" s="41" t="s">
        <v>52</v>
      </c>
      <c r="M4" s="41"/>
      <c r="N4" s="41"/>
    </row>
    <row r="5" spans="1:14" ht="14.25">
      <c r="A5" s="5" t="s">
        <v>0</v>
      </c>
      <c r="B5" s="5">
        <v>0.3</v>
      </c>
      <c r="C5" s="5"/>
      <c r="D5" s="5" t="s">
        <v>31</v>
      </c>
      <c r="E5" s="5">
        <v>28</v>
      </c>
      <c r="F5" s="5" t="s">
        <v>33</v>
      </c>
      <c r="G5" s="5" t="s">
        <v>27</v>
      </c>
      <c r="H5" s="5">
        <v>2</v>
      </c>
      <c r="I5" s="5" t="s">
        <v>29</v>
      </c>
      <c r="K5" s="24">
        <v>0.4</v>
      </c>
      <c r="L5" s="41" t="s">
        <v>53</v>
      </c>
      <c r="M5" s="41"/>
      <c r="N5" s="41"/>
    </row>
    <row r="6" spans="1:14" ht="14.25">
      <c r="A6" s="5" t="s">
        <v>38</v>
      </c>
      <c r="B6" s="5">
        <v>33.6</v>
      </c>
      <c r="C6" s="5" t="s">
        <v>36</v>
      </c>
      <c r="D6" s="5" t="s">
        <v>32</v>
      </c>
      <c r="E6" s="5">
        <v>22.8</v>
      </c>
      <c r="F6" s="5" t="s">
        <v>33</v>
      </c>
      <c r="G6" s="5" t="s">
        <v>28</v>
      </c>
      <c r="H6" s="5">
        <v>225</v>
      </c>
      <c r="I6" s="5" t="s">
        <v>30</v>
      </c>
      <c r="K6" s="24">
        <v>0.3</v>
      </c>
      <c r="L6" s="2" t="s">
        <v>54</v>
      </c>
      <c r="M6" s="2"/>
      <c r="N6" s="2"/>
    </row>
    <row r="7" spans="1:11" ht="14.25">
      <c r="A7" s="5" t="s">
        <v>37</v>
      </c>
      <c r="B7" s="5">
        <v>24.6</v>
      </c>
      <c r="C7" s="5" t="s">
        <v>36</v>
      </c>
      <c r="D7" s="5" t="s">
        <v>7</v>
      </c>
      <c r="E7" s="5">
        <f>B8*0.4</f>
        <v>2.72</v>
      </c>
      <c r="F7" s="5" t="s">
        <v>8</v>
      </c>
      <c r="G7" s="2"/>
      <c r="H7" s="2"/>
      <c r="I7" s="2"/>
      <c r="K7" s="20"/>
    </row>
    <row r="8" spans="1:14" ht="14.25">
      <c r="A8" s="5" t="s">
        <v>7</v>
      </c>
      <c r="B8" s="5">
        <f>'Методика современная'!B9</f>
        <v>6.8</v>
      </c>
      <c r="C8" s="5" t="s">
        <v>8</v>
      </c>
      <c r="D8" s="5"/>
      <c r="E8" s="5"/>
      <c r="F8" s="5"/>
      <c r="G8" s="2"/>
      <c r="H8" s="2"/>
      <c r="I8" s="2"/>
      <c r="K8" s="20"/>
      <c r="L8" s="21"/>
      <c r="M8" s="21"/>
      <c r="N8" s="21"/>
    </row>
    <row r="9" spans="1:14" ht="14.25">
      <c r="A9" s="5"/>
      <c r="B9" s="5"/>
      <c r="C9" s="5"/>
      <c r="D9" s="5"/>
      <c r="E9" s="5"/>
      <c r="F9" s="5"/>
      <c r="G9" s="2"/>
      <c r="H9" s="2"/>
      <c r="I9" s="2"/>
      <c r="K9" s="20"/>
      <c r="L9" s="21"/>
      <c r="M9" s="21"/>
      <c r="N9" s="21"/>
    </row>
    <row r="10" spans="1:9" ht="14.25">
      <c r="A10" s="6" t="s">
        <v>9</v>
      </c>
      <c r="B10" s="11">
        <f>B8*((0.118+(0.01995*B5*(B6-B7)/1.333)))</f>
        <v>1.08</v>
      </c>
      <c r="C10" s="6" t="s">
        <v>10</v>
      </c>
      <c r="D10" s="6" t="s">
        <v>9</v>
      </c>
      <c r="E10" s="16">
        <f>0.0065*(E5-E6)*E7</f>
        <v>0.092</v>
      </c>
      <c r="F10" s="6" t="s">
        <v>10</v>
      </c>
      <c r="G10" s="6" t="s">
        <v>9</v>
      </c>
      <c r="H10" s="11">
        <f>(H5*H6)/1000</f>
        <v>0.45</v>
      </c>
      <c r="I10" s="6" t="s">
        <v>10</v>
      </c>
    </row>
    <row r="11" spans="1:14" ht="15" thickBot="1">
      <c r="A11" s="10"/>
      <c r="B11" s="12"/>
      <c r="C11" s="17"/>
      <c r="D11" s="10"/>
      <c r="E11" s="12"/>
      <c r="F11" s="10"/>
      <c r="G11" s="10"/>
      <c r="H11" s="13"/>
      <c r="I11" s="10"/>
      <c r="K11" s="38" t="s">
        <v>45</v>
      </c>
      <c r="L11" s="39"/>
      <c r="M11" s="40"/>
      <c r="N11" s="2"/>
    </row>
    <row r="12" spans="1:14" ht="15" thickBot="1">
      <c r="A12" s="30" t="s">
        <v>34</v>
      </c>
      <c r="B12" s="31"/>
      <c r="C12" s="19">
        <f>B10+E10+H10</f>
        <v>1.622</v>
      </c>
      <c r="D12" s="14"/>
      <c r="E12" s="14"/>
      <c r="F12" s="14"/>
      <c r="G12" s="14"/>
      <c r="H12" s="14"/>
      <c r="I12" s="15"/>
      <c r="K12" s="5" t="s">
        <v>46</v>
      </c>
      <c r="L12" s="5" t="s">
        <v>48</v>
      </c>
      <c r="M12" s="3" t="s">
        <v>47</v>
      </c>
      <c r="N12" s="2"/>
    </row>
    <row r="13" spans="1:14" ht="14.25">
      <c r="A13" s="10"/>
      <c r="B13" s="12"/>
      <c r="C13" s="18"/>
      <c r="D13" s="10"/>
      <c r="E13" s="12"/>
      <c r="F13" s="10"/>
      <c r="G13" s="10"/>
      <c r="H13" s="13"/>
      <c r="I13" s="10"/>
      <c r="K13" s="2">
        <v>27</v>
      </c>
      <c r="L13" s="22" t="s">
        <v>49</v>
      </c>
      <c r="M13" s="2">
        <v>34.8</v>
      </c>
      <c r="N13" s="2" t="s">
        <v>36</v>
      </c>
    </row>
    <row r="14" spans="1:14" ht="14.25">
      <c r="A14" s="5" t="s">
        <v>11</v>
      </c>
      <c r="B14" s="1">
        <v>10.6</v>
      </c>
      <c r="C14" s="5" t="s">
        <v>12</v>
      </c>
      <c r="D14" s="5"/>
      <c r="E14" s="1"/>
      <c r="F14" s="5"/>
      <c r="G14" s="2"/>
      <c r="H14" s="2"/>
      <c r="I14" s="2"/>
      <c r="K14" s="2">
        <v>26</v>
      </c>
      <c r="L14" s="22" t="s">
        <v>49</v>
      </c>
      <c r="M14" s="2">
        <v>33.6</v>
      </c>
      <c r="N14" s="2" t="s">
        <v>36</v>
      </c>
    </row>
    <row r="15" spans="1:14" ht="14.25">
      <c r="A15" s="5" t="s">
        <v>13</v>
      </c>
      <c r="B15" s="1">
        <v>15.5</v>
      </c>
      <c r="C15" s="5" t="s">
        <v>12</v>
      </c>
      <c r="D15" s="5"/>
      <c r="E15" s="1"/>
      <c r="F15" s="5"/>
      <c r="G15" s="2"/>
      <c r="H15" s="2"/>
      <c r="I15" s="2"/>
      <c r="K15" s="2">
        <v>28</v>
      </c>
      <c r="L15" s="22" t="s">
        <v>50</v>
      </c>
      <c r="M15" s="2">
        <v>24.6</v>
      </c>
      <c r="N15" s="2" t="s">
        <v>36</v>
      </c>
    </row>
    <row r="16" spans="1:14" ht="14.25">
      <c r="A16" s="6" t="s">
        <v>14</v>
      </c>
      <c r="B16" s="7">
        <f>C12*1000/((B15-B14)*1.15)</f>
        <v>287.8</v>
      </c>
      <c r="C16" s="6" t="s">
        <v>15</v>
      </c>
      <c r="D16" s="10"/>
      <c r="E16" s="12"/>
      <c r="F16" s="10"/>
      <c r="G16" s="2"/>
      <c r="H16" s="2"/>
      <c r="I16" s="2"/>
      <c r="K16" s="2">
        <v>29</v>
      </c>
      <c r="L16" s="22" t="s">
        <v>50</v>
      </c>
      <c r="M16" s="2">
        <v>26</v>
      </c>
      <c r="N16" s="2" t="s">
        <v>36</v>
      </c>
    </row>
    <row r="17" spans="1:14" ht="14.25">
      <c r="A17" s="5" t="s">
        <v>19</v>
      </c>
      <c r="B17" s="1">
        <v>2.8</v>
      </c>
      <c r="C17" s="5" t="s">
        <v>18</v>
      </c>
      <c r="D17" s="10"/>
      <c r="E17" s="12"/>
      <c r="F17" s="10"/>
      <c r="G17" s="2"/>
      <c r="H17" s="2"/>
      <c r="I17" s="2"/>
      <c r="K17" s="2">
        <v>30</v>
      </c>
      <c r="L17" s="22" t="s">
        <v>50</v>
      </c>
      <c r="M17" s="2">
        <v>27.6</v>
      </c>
      <c r="N17" s="2" t="s">
        <v>36</v>
      </c>
    </row>
    <row r="18" spans="1:14" ht="14.25">
      <c r="A18" s="5" t="s">
        <v>20</v>
      </c>
      <c r="B18" s="1">
        <v>5.6</v>
      </c>
      <c r="C18" s="5" t="s">
        <v>18</v>
      </c>
      <c r="D18" s="10"/>
      <c r="E18" s="12"/>
      <c r="F18" s="10"/>
      <c r="G18" s="2"/>
      <c r="H18" s="2"/>
      <c r="I18" s="2"/>
      <c r="K18" s="2"/>
      <c r="L18" s="2"/>
      <c r="M18" s="2"/>
      <c r="N18" s="2"/>
    </row>
    <row r="19" spans="1:14" ht="14.25">
      <c r="A19" s="5" t="s">
        <v>17</v>
      </c>
      <c r="B19" s="5">
        <v>2.8</v>
      </c>
      <c r="C19" s="5" t="s">
        <v>18</v>
      </c>
      <c r="D19" s="10"/>
      <c r="E19" s="10"/>
      <c r="F19" s="10"/>
      <c r="G19" s="2"/>
      <c r="H19" s="2"/>
      <c r="I19" s="2"/>
      <c r="K19" s="2"/>
      <c r="L19" s="2"/>
      <c r="M19" s="2"/>
      <c r="N19" s="2"/>
    </row>
    <row r="20" spans="1:14" ht="14.25">
      <c r="A20" s="5" t="s">
        <v>55</v>
      </c>
      <c r="B20" s="25">
        <f>B17*B18*B19</f>
        <v>44</v>
      </c>
      <c r="C20" s="5"/>
      <c r="D20" s="10"/>
      <c r="E20" s="10"/>
      <c r="F20" s="10"/>
      <c r="G20" s="2"/>
      <c r="H20" s="2"/>
      <c r="I20" s="2"/>
      <c r="K20" s="2"/>
      <c r="L20" s="2"/>
      <c r="M20" s="2"/>
      <c r="N20" s="2"/>
    </row>
    <row r="21" spans="1:14" ht="14.25">
      <c r="A21" s="6" t="s">
        <v>16</v>
      </c>
      <c r="B21" s="8">
        <f>B16/(B17*B18*B19)</f>
        <v>7</v>
      </c>
      <c r="C21" s="2"/>
      <c r="D21" s="10"/>
      <c r="E21" s="26"/>
      <c r="F21" s="28"/>
      <c r="G21" s="2"/>
      <c r="H21" s="2"/>
      <c r="I21" s="2"/>
      <c r="K21" s="2"/>
      <c r="L21" s="2"/>
      <c r="M21" s="2"/>
      <c r="N21" s="2"/>
    </row>
  </sheetData>
  <mergeCells count="8">
    <mergeCell ref="L4:N4"/>
    <mergeCell ref="L5:N5"/>
    <mergeCell ref="K11:M11"/>
    <mergeCell ref="A12:B12"/>
    <mergeCell ref="A1:F1"/>
    <mergeCell ref="A2:C2"/>
    <mergeCell ref="D2:F2"/>
    <mergeCell ref="G2:I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Ingenieur</cp:lastModifiedBy>
  <cp:lastPrinted>2003-10-20T14:09:58Z</cp:lastPrinted>
  <dcterms:created xsi:type="dcterms:W3CDTF">2000-11-29T12:19:01Z</dcterms:created>
  <dcterms:modified xsi:type="dcterms:W3CDTF">2004-10-22T11:49:11Z</dcterms:modified>
  <cp:category/>
  <cp:version/>
  <cp:contentType/>
  <cp:contentStatus/>
</cp:coreProperties>
</file>